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440" yWindow="2800" windowWidth="22820" windowHeight="14300"/>
  </bookViews>
  <sheets>
    <sheet name="PH1 Ant" sheetId="1" r:id="rId1"/>
    <sheet name="PH1 Post" sheetId="41336" r:id="rId2"/>
  </sheets>
  <externalReferences>
    <externalReference r:id="rId3"/>
  </externalReferences>
  <definedNames>
    <definedName name="dap">'[1]PH1 Staroselie'!$H$6:$N$7</definedName>
    <definedName name="dapdist">'[1]PH1 Staroselie'!$H$11:$N$11</definedName>
    <definedName name="dapmax">'[1]PH1 Staroselie'!$H$9:$N$9</definedName>
    <definedName name="dapmin">'[1]PH1 Staroselie'!$H$9:$N$9</definedName>
    <definedName name="dapprox">'[1]PH1 Staroselie'!$H$8:$N$10</definedName>
    <definedName name="dtart">'[1]PH1 Staroselie'!$H$11:$N$11</definedName>
    <definedName name="dtprox">'[1]PH1 Staroselie'!$H$7:$N$8</definedName>
    <definedName name="dtsusart">'[1]PH1 Staroselie'!$H$10:$N$10</definedName>
    <definedName name="largeur">'[1]PH1 Staroselie'!$H$5:$N$6</definedName>
    <definedName name="longueur">'[1]PH1 Staroselie'!$H$4:$N$5</definedName>
    <definedName name="magnum">'[1]PH1 Staroselie'!#REF!</definedName>
    <definedName name="uncif">'[1]PH1 Staroselie'!#REF!</definedName>
    <definedName name="_xlnm.Print_Area">'[1]PH1 Staroselie'!$B$1:$J$21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13" i="1"/>
  <c r="N14"/>
  <c r="N15"/>
  <c r="N16"/>
  <c r="N17"/>
  <c r="N18"/>
  <c r="N19"/>
  <c r="N20"/>
  <c r="N21"/>
  <c r="N22"/>
  <c r="D25"/>
  <c r="J25"/>
  <c r="E25"/>
  <c r="K25"/>
  <c r="F25"/>
  <c r="L25"/>
  <c r="D26"/>
  <c r="J26"/>
  <c r="E26"/>
  <c r="K26"/>
  <c r="F26"/>
  <c r="L26"/>
  <c r="D27"/>
  <c r="J27"/>
  <c r="E27"/>
  <c r="K27"/>
  <c r="F27"/>
  <c r="L27"/>
  <c r="D28"/>
  <c r="J28"/>
  <c r="E28"/>
  <c r="K28"/>
  <c r="F28"/>
  <c r="L28"/>
  <c r="D29"/>
  <c r="J29"/>
  <c r="E29"/>
  <c r="K29"/>
  <c r="F29"/>
  <c r="L29"/>
  <c r="D30"/>
  <c r="J30"/>
  <c r="E30"/>
  <c r="K30"/>
  <c r="F30"/>
  <c r="L30"/>
  <c r="D31"/>
  <c r="J31"/>
  <c r="E31"/>
  <c r="K31"/>
  <c r="F31"/>
  <c r="L31"/>
  <c r="D32"/>
  <c r="J32"/>
  <c r="E32"/>
  <c r="K32"/>
  <c r="F32"/>
  <c r="L32"/>
  <c r="F24"/>
  <c r="L24"/>
  <c r="E24"/>
  <c r="K24"/>
  <c r="D24"/>
  <c r="J24"/>
  <c r="C25"/>
  <c r="G25"/>
  <c r="H25"/>
  <c r="C26"/>
  <c r="G26"/>
  <c r="H26"/>
  <c r="C27"/>
  <c r="G27"/>
  <c r="H27"/>
  <c r="C28"/>
  <c r="G28"/>
  <c r="H28"/>
  <c r="C29"/>
  <c r="G29"/>
  <c r="H29"/>
  <c r="C30"/>
  <c r="G30"/>
  <c r="H30"/>
  <c r="C31"/>
  <c r="G31"/>
  <c r="H31"/>
  <c r="C32"/>
  <c r="G32"/>
  <c r="H32"/>
  <c r="G24"/>
  <c r="C24"/>
  <c r="L13"/>
  <c r="M13"/>
  <c r="O13"/>
  <c r="L14"/>
  <c r="M14"/>
  <c r="L15"/>
  <c r="M15"/>
  <c r="L16"/>
  <c r="M16"/>
  <c r="L17"/>
  <c r="M17"/>
  <c r="O17"/>
  <c r="L18"/>
  <c r="M18"/>
  <c r="O18"/>
  <c r="L19"/>
  <c r="M19"/>
  <c r="L20"/>
  <c r="M20"/>
  <c r="L21"/>
  <c r="M21"/>
  <c r="L22"/>
  <c r="M22"/>
  <c r="K22"/>
  <c r="K21"/>
  <c r="K20"/>
  <c r="K19"/>
  <c r="K18"/>
  <c r="K17"/>
  <c r="K16"/>
  <c r="K15"/>
  <c r="K14"/>
  <c r="K13"/>
  <c r="H24"/>
  <c r="J22"/>
  <c r="H22"/>
  <c r="G22"/>
  <c r="F22"/>
  <c r="E22"/>
  <c r="D22"/>
  <c r="C22"/>
  <c r="J21"/>
  <c r="H21"/>
  <c r="G21"/>
  <c r="F21"/>
  <c r="E21"/>
  <c r="D21"/>
  <c r="C21"/>
  <c r="J20"/>
  <c r="H20"/>
  <c r="G20"/>
  <c r="F20"/>
  <c r="E20"/>
  <c r="D20"/>
  <c r="C20"/>
  <c r="J19"/>
  <c r="H19"/>
  <c r="G19"/>
  <c r="F19"/>
  <c r="E19"/>
  <c r="D19"/>
  <c r="C19"/>
  <c r="J18"/>
  <c r="H18"/>
  <c r="G18"/>
  <c r="F18"/>
  <c r="E18"/>
  <c r="D18"/>
  <c r="C18"/>
  <c r="I17"/>
  <c r="H17"/>
  <c r="G17"/>
  <c r="F17"/>
  <c r="C17"/>
  <c r="J16"/>
  <c r="I16"/>
  <c r="H16"/>
  <c r="G16"/>
  <c r="F16"/>
  <c r="E16"/>
  <c r="C16"/>
  <c r="J15"/>
  <c r="H15"/>
  <c r="G15"/>
  <c r="F15"/>
  <c r="E15"/>
  <c r="D15"/>
  <c r="C15"/>
  <c r="J14"/>
  <c r="H14"/>
  <c r="G14"/>
  <c r="F14"/>
  <c r="E14"/>
  <c r="D14"/>
  <c r="C14"/>
  <c r="J13"/>
  <c r="I13"/>
  <c r="H13"/>
  <c r="G13"/>
  <c r="F13"/>
  <c r="E13"/>
  <c r="D13"/>
  <c r="C13"/>
  <c r="M13" i="41336"/>
  <c r="M14"/>
  <c r="M15"/>
  <c r="M16"/>
  <c r="M17"/>
  <c r="M18"/>
  <c r="M19"/>
  <c r="M20"/>
  <c r="M21"/>
  <c r="M22"/>
  <c r="D32"/>
  <c r="J32"/>
  <c r="E32"/>
  <c r="K32"/>
  <c r="F32"/>
  <c r="L32"/>
  <c r="D25"/>
  <c r="J25"/>
  <c r="E25"/>
  <c r="K25"/>
  <c r="F25"/>
  <c r="L25"/>
  <c r="D26"/>
  <c r="J26"/>
  <c r="E26"/>
  <c r="K26"/>
  <c r="F26"/>
  <c r="L26"/>
  <c r="D27"/>
  <c r="J27"/>
  <c r="E27"/>
  <c r="K27"/>
  <c r="F27"/>
  <c r="L27"/>
  <c r="D28"/>
  <c r="J28"/>
  <c r="E28"/>
  <c r="K28"/>
  <c r="F28"/>
  <c r="L28"/>
  <c r="D29"/>
  <c r="J29"/>
  <c r="E29"/>
  <c r="K29"/>
  <c r="F29"/>
  <c r="L29"/>
  <c r="D30"/>
  <c r="J30"/>
  <c r="E30"/>
  <c r="K30"/>
  <c r="F30"/>
  <c r="L30"/>
  <c r="D31"/>
  <c r="J31"/>
  <c r="E31"/>
  <c r="K31"/>
  <c r="F31"/>
  <c r="L31"/>
  <c r="F24"/>
  <c r="L24"/>
  <c r="E24"/>
  <c r="K24"/>
  <c r="D24"/>
  <c r="J24"/>
  <c r="C25"/>
  <c r="G25"/>
  <c r="C26"/>
  <c r="G26"/>
  <c r="C27"/>
  <c r="G27"/>
  <c r="C28"/>
  <c r="G28"/>
  <c r="C29"/>
  <c r="G29"/>
  <c r="C30"/>
  <c r="G30"/>
  <c r="C31"/>
  <c r="G31"/>
  <c r="C32"/>
  <c r="G32"/>
  <c r="G24"/>
  <c r="C24"/>
  <c r="L13"/>
  <c r="L14"/>
  <c r="L15"/>
  <c r="L16"/>
  <c r="L17"/>
  <c r="L18"/>
  <c r="L19"/>
  <c r="L20"/>
  <c r="L21"/>
  <c r="L22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K22"/>
  <c r="K21"/>
  <c r="K20"/>
  <c r="K19"/>
  <c r="K18"/>
  <c r="K17"/>
  <c r="K16"/>
  <c r="K15"/>
  <c r="K14"/>
  <c r="H32"/>
  <c r="H31"/>
  <c r="H30"/>
  <c r="H29"/>
  <c r="H28"/>
  <c r="H27"/>
  <c r="H26"/>
  <c r="H25"/>
  <c r="H24"/>
  <c r="J22"/>
  <c r="I22"/>
  <c r="H22"/>
  <c r="G22"/>
  <c r="F22"/>
  <c r="E22"/>
  <c r="D22"/>
  <c r="C22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H18"/>
  <c r="G18"/>
  <c r="F18"/>
  <c r="E18"/>
  <c r="D18"/>
  <c r="C18"/>
  <c r="G17"/>
  <c r="F17"/>
  <c r="E17"/>
  <c r="D17"/>
  <c r="C17"/>
  <c r="J16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P13"/>
  <c r="O13"/>
  <c r="K13"/>
  <c r="J13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<sst xmlns="http://schemas.openxmlformats.org/spreadsheetml/2006/main" count="69" uniqueCount="25">
  <si>
    <t>LG 1995</t>
  </si>
  <si>
    <t>MS</t>
  </si>
  <si>
    <t>ANTERIEURES</t>
  </si>
  <si>
    <t>ss n°</t>
  </si>
  <si>
    <t>Log10(E.h.o)</t>
  </si>
  <si>
    <t>n</t>
  </si>
  <si>
    <t>x</t>
  </si>
  <si>
    <t>min</t>
  </si>
  <si>
    <t>max</t>
  </si>
  <si>
    <t>s</t>
  </si>
  <si>
    <t>v</t>
  </si>
  <si>
    <t>D logx A</t>
  </si>
  <si>
    <t>D logmin</t>
  </si>
  <si>
    <t>Dlogmax</t>
  </si>
  <si>
    <t>POSTERIEURE</t>
  </si>
  <si>
    <t>D logx P</t>
  </si>
  <si>
    <t>VE 1995</t>
  </si>
  <si>
    <t>31781-1</t>
  </si>
  <si>
    <t>31781-5</t>
  </si>
  <si>
    <t>6 j</t>
  </si>
  <si>
    <t>Staros</t>
  </si>
  <si>
    <t>Chok</t>
  </si>
  <si>
    <t>Kiev</t>
  </si>
  <si>
    <t>22023-78</t>
  </si>
  <si>
    <t>Ant, n=24</t>
  </si>
</sst>
</file>

<file path=xl/styles.xml><?xml version="1.0" encoding="utf-8"?>
<styleSheet xmlns="http://schemas.openxmlformats.org/spreadsheetml/2006/main">
  <numFmts count="2">
    <numFmt numFmtId="192" formatCode="0.000"/>
    <numFmt numFmtId="193" formatCode="0.0"/>
  </numFmts>
  <fonts count="4">
    <font>
      <sz val="9"/>
      <name val="Geneva"/>
    </font>
    <font>
      <sz val="9"/>
      <name val="Geneva"/>
    </font>
    <font>
      <sz val="8"/>
      <name val="Verdan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92" fontId="0" fillId="0" borderId="0" xfId="0" applyNumberFormat="1"/>
    <xf numFmtId="193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93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193" fontId="3" fillId="0" borderId="0" xfId="0" applyNumberFormat="1" applyFont="1"/>
    <xf numFmtId="0" fontId="3" fillId="0" borderId="0" xfId="0" applyFont="1" applyAlignment="1">
      <alignment horizontal="left"/>
    </xf>
    <xf numFmtId="192" fontId="3" fillId="0" borderId="0" xfId="0" applyNumberFormat="1" applyFont="1"/>
    <xf numFmtId="0" fontId="0" fillId="0" borderId="0" xfId="0" applyAlignment="1">
      <alignment horizontal="right"/>
    </xf>
  </cellXfs>
  <cellStyles count="2">
    <cellStyle name="Normal" xfId="0" builtinId="0"/>
    <cellStyle name="Normal_Classeur1 Graphique 1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6060635765558"/>
          <c:y val="0.0775195632332812"/>
          <c:w val="0.542425245666958"/>
          <c:h val="0.790699544979468"/>
        </c:manualLayout>
      </c:layout>
      <c:lineChart>
        <c:grouping val="standard"/>
        <c:ser>
          <c:idx val="0"/>
          <c:order val="0"/>
          <c:tx>
            <c:strRef>
              <c:f>'PH1 Ant'!$C$13</c:f>
              <c:strCache>
                <c:ptCount val="1"/>
                <c:pt idx="0">
                  <c:v>548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Ant'!$C$14:$C$22</c:f>
              <c:numCache>
                <c:formatCode>0.000</c:formatCode>
                <c:ptCount val="9"/>
                <c:pt idx="0">
                  <c:v>0.0611880270062004</c:v>
                </c:pt>
                <c:pt idx="1">
                  <c:v>0.0128696567452526</c:v>
                </c:pt>
                <c:pt idx="2">
                  <c:v>0.023640507338281</c:v>
                </c:pt>
                <c:pt idx="3">
                  <c:v>-0.0198232426041334</c:v>
                </c:pt>
                <c:pt idx="4">
                  <c:v>-0.00899305704284958</c:v>
                </c:pt>
                <c:pt idx="5">
                  <c:v>-0.0169319556497243</c:v>
                </c:pt>
                <c:pt idx="6">
                  <c:v>-0.00593195564972437</c:v>
                </c:pt>
                <c:pt idx="7">
                  <c:v>0.0171512503836437</c:v>
                </c:pt>
                <c:pt idx="8">
                  <c:v>0.0266978403536116</c:v>
                </c:pt>
              </c:numCache>
            </c:numRef>
          </c:val>
        </c:ser>
        <c:ser>
          <c:idx val="1"/>
          <c:order val="1"/>
          <c:tx>
            <c:strRef>
              <c:f>'PH1 Ant'!$D$13</c:f>
              <c:strCache>
                <c:ptCount val="1"/>
                <c:pt idx="0">
                  <c:v>643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Ant'!$D$14:$D$22</c:f>
              <c:numCache>
                <c:formatCode>0.000</c:formatCode>
                <c:ptCount val="9"/>
                <c:pt idx="0">
                  <c:v>0.0764279935629373</c:v>
                </c:pt>
                <c:pt idx="1">
                  <c:v>-0.00118640771920853</c:v>
                </c:pt>
                <c:pt idx="4">
                  <c:v>-0.0418419686577809</c:v>
                </c:pt>
                <c:pt idx="5">
                  <c:v>-0.0295210829577448</c:v>
                </c:pt>
                <c:pt idx="6">
                  <c:v>-0.0314860601221125</c:v>
                </c:pt>
                <c:pt idx="7">
                  <c:v>0.0171512503836437</c:v>
                </c:pt>
                <c:pt idx="8">
                  <c:v>-0.0253998282380825</c:v>
                </c:pt>
              </c:numCache>
            </c:numRef>
          </c:val>
        </c:ser>
        <c:ser>
          <c:idx val="2"/>
          <c:order val="2"/>
          <c:tx>
            <c:strRef>
              <c:f>'PH1 Ant'!$E$13</c:f>
              <c:strCache>
                <c:ptCount val="1"/>
                <c:pt idx="0">
                  <c:v>642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Ant'!$E$14:$E$22</c:f>
              <c:numCache>
                <c:formatCode>0.000</c:formatCode>
                <c:ptCount val="9"/>
                <c:pt idx="0">
                  <c:v>-0.0149021420642825</c:v>
                </c:pt>
                <c:pt idx="1">
                  <c:v>0.00449072517248195</c:v>
                </c:pt>
                <c:pt idx="2">
                  <c:v>0.021973347970818</c:v>
                </c:pt>
                <c:pt idx="4">
                  <c:v>-0.0118787452803377</c:v>
                </c:pt>
                <c:pt idx="5">
                  <c:v>-0.00469749923271268</c:v>
                </c:pt>
                <c:pt idx="6">
                  <c:v>-0.00593195564972437</c:v>
                </c:pt>
                <c:pt idx="7">
                  <c:v>0.0171512503836437</c:v>
                </c:pt>
                <c:pt idx="8">
                  <c:v>0.00739268515822511</c:v>
                </c:pt>
              </c:numCache>
            </c:numRef>
          </c:val>
        </c:ser>
        <c:ser>
          <c:idx val="3"/>
          <c:order val="3"/>
          <c:tx>
            <c:strRef>
              <c:f>'PH1 Ant'!$F$13</c:f>
              <c:strCache>
                <c:ptCount val="1"/>
                <c:pt idx="0">
                  <c:v>646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Ant'!$F$14:$F$22</c:f>
              <c:numCache>
                <c:formatCode>0.000</c:formatCode>
                <c:ptCount val="9"/>
                <c:pt idx="0">
                  <c:v>0.0764279935629373</c:v>
                </c:pt>
                <c:pt idx="1">
                  <c:v>0.0106510338773005</c:v>
                </c:pt>
                <c:pt idx="2">
                  <c:v>0.021973347970818</c:v>
                </c:pt>
                <c:pt idx="3">
                  <c:v>-0.020935392973501</c:v>
                </c:pt>
                <c:pt idx="4">
                  <c:v>-0.026602002101044</c:v>
                </c:pt>
                <c:pt idx="5">
                  <c:v>-0.0169319556497243</c:v>
                </c:pt>
                <c:pt idx="6">
                  <c:v>-0.0301720062242812</c:v>
                </c:pt>
                <c:pt idx="7">
                  <c:v>0.0207553746524689</c:v>
                </c:pt>
                <c:pt idx="8">
                  <c:v>0.00739268515822511</c:v>
                </c:pt>
              </c:numCache>
            </c:numRef>
          </c:val>
        </c:ser>
        <c:ser>
          <c:idx val="4"/>
          <c:order val="4"/>
          <c:tx>
            <c:strRef>
              <c:f>'PH1 Ant'!$G$13</c:f>
              <c:strCache>
                <c:ptCount val="1"/>
                <c:pt idx="0">
                  <c:v>647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Ant'!$G$14:$G$22</c:f>
              <c:numCache>
                <c:formatCode>0.000</c:formatCode>
                <c:ptCount val="9"/>
                <c:pt idx="0">
                  <c:v>0.0688748556724914</c:v>
                </c:pt>
                <c:pt idx="1">
                  <c:v>0.0318138523837168</c:v>
                </c:pt>
                <c:pt idx="2">
                  <c:v>0.0302458739368079</c:v>
                </c:pt>
                <c:pt idx="3">
                  <c:v>0.0112492903979005</c:v>
                </c:pt>
                <c:pt idx="4">
                  <c:v>0.00236169383427254</c:v>
                </c:pt>
                <c:pt idx="5">
                  <c:v>0.00720172406699504</c:v>
                </c:pt>
                <c:pt idx="6">
                  <c:v>0.0170263661590604</c:v>
                </c:pt>
                <c:pt idx="7">
                  <c:v>0.0383405494535818</c:v>
                </c:pt>
                <c:pt idx="8">
                  <c:v>-0.012810700930062</c:v>
                </c:pt>
              </c:numCache>
            </c:numRef>
          </c:val>
        </c:ser>
        <c:ser>
          <c:idx val="5"/>
          <c:order val="5"/>
          <c:tx>
            <c:strRef>
              <c:f>'PH1 Ant'!$H$13</c:f>
              <c:strCache>
                <c:ptCount val="1"/>
                <c:pt idx="0">
                  <c:v>651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Ant'!$H$14:$H$22</c:f>
              <c:numCache>
                <c:formatCode>0.000</c:formatCode>
                <c:ptCount val="9"/>
                <c:pt idx="0">
                  <c:v>0.0290033436347992</c:v>
                </c:pt>
                <c:pt idx="1">
                  <c:v>0.0210899869919436</c:v>
                </c:pt>
                <c:pt idx="2">
                  <c:v>0.036752280002408</c:v>
                </c:pt>
                <c:pt idx="3">
                  <c:v>0.0344037262230694</c:v>
                </c:pt>
                <c:pt idx="4">
                  <c:v>0.0120592622177513</c:v>
                </c:pt>
                <c:pt idx="5">
                  <c:v>0.0187835966168102</c:v>
                </c:pt>
                <c:pt idx="6">
                  <c:v>0.0182017240669949</c:v>
                </c:pt>
                <c:pt idx="7">
                  <c:v>0.0278751157754169</c:v>
                </c:pt>
                <c:pt idx="8">
                  <c:v>0.00739268515822511</c:v>
                </c:pt>
              </c:numCache>
            </c:numRef>
          </c:val>
        </c:ser>
        <c:ser>
          <c:idx val="6"/>
          <c:order val="6"/>
          <c:tx>
            <c:strRef>
              <c:f>'PH1 Ant'!$I$13</c:f>
              <c:strCache>
                <c:ptCount val="1"/>
                <c:pt idx="0">
                  <c:v>656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Ant'!$I$14:$I$22</c:f>
              <c:numCache>
                <c:formatCode>0.000</c:formatCode>
                <c:ptCount val="9"/>
                <c:pt idx="2">
                  <c:v>0.0049400086720377</c:v>
                </c:pt>
                <c:pt idx="3">
                  <c:v>-0.00994000867203781</c:v>
                </c:pt>
              </c:numCache>
            </c:numRef>
          </c:val>
        </c:ser>
        <c:ser>
          <c:idx val="7"/>
          <c:order val="7"/>
          <c:tx>
            <c:strRef>
              <c:f>'PH1 Ant'!$J$13</c:f>
              <c:strCache>
                <c:ptCount val="1"/>
                <c:pt idx="0">
                  <c:v>ss n°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Ant'!$J$14:$J$22</c:f>
              <c:numCache>
                <c:formatCode>0.000</c:formatCode>
                <c:ptCount val="9"/>
                <c:pt idx="0">
                  <c:v>0.0372758696007889</c:v>
                </c:pt>
                <c:pt idx="1">
                  <c:v>0.0156270912904415</c:v>
                </c:pt>
                <c:pt idx="2">
                  <c:v>0.0049400086720377</c:v>
                </c:pt>
                <c:pt idx="4">
                  <c:v>-0.0418419686577809</c:v>
                </c:pt>
                <c:pt idx="5">
                  <c:v>-0.0169319556497243</c:v>
                </c:pt>
                <c:pt idx="6">
                  <c:v>-0.0314860601221125</c:v>
                </c:pt>
                <c:pt idx="7">
                  <c:v>0.031391689498254</c:v>
                </c:pt>
                <c:pt idx="8">
                  <c:v>0.00739268515822511</c:v>
                </c:pt>
              </c:numCache>
            </c:numRef>
          </c:val>
        </c:ser>
        <c:ser>
          <c:idx val="8"/>
          <c:order val="8"/>
          <c:tx>
            <c:strRef>
              <c:f>'PH1 Ant'!$K$13</c:f>
              <c:strCache>
                <c:ptCount val="1"/>
                <c:pt idx="0">
                  <c:v>31781-1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Ant'!$K$14:$K$22</c:f>
              <c:numCache>
                <c:formatCode>0.000</c:formatCode>
                <c:ptCount val="9"/>
                <c:pt idx="0">
                  <c:v>0.0331593034059567</c:v>
                </c:pt>
                <c:pt idx="1">
                  <c:v>0.0210899869919436</c:v>
                </c:pt>
                <c:pt idx="2">
                  <c:v>0.021973347970818</c:v>
                </c:pt>
                <c:pt idx="3">
                  <c:v>-0.00994000867203781</c:v>
                </c:pt>
                <c:pt idx="4">
                  <c:v>-0.0118787452803377</c:v>
                </c:pt>
                <c:pt idx="5">
                  <c:v>-0.00833178388780675</c:v>
                </c:pt>
                <c:pt idx="6">
                  <c:v>-0.00469288353417596</c:v>
                </c:pt>
                <c:pt idx="7">
                  <c:v>0.031391689498254</c:v>
                </c:pt>
                <c:pt idx="8">
                  <c:v>-0.034</c:v>
                </c:pt>
              </c:numCache>
            </c:numRef>
          </c:val>
        </c:ser>
        <c:ser>
          <c:idx val="9"/>
          <c:order val="9"/>
          <c:tx>
            <c:strRef>
              <c:f>'PH1 Ant'!$L$13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Ant'!$L$14:$L$22</c:f>
              <c:numCache>
                <c:formatCode>0.000</c:formatCode>
                <c:ptCount val="9"/>
                <c:pt idx="0">
                  <c:v>0.0533626894942438</c:v>
                </c:pt>
                <c:pt idx="1">
                  <c:v>0.0156270912904415</c:v>
                </c:pt>
                <c:pt idx="2">
                  <c:v>0.031881636631067</c:v>
                </c:pt>
                <c:pt idx="3">
                  <c:v>-0.00994000867203781</c:v>
                </c:pt>
                <c:pt idx="4">
                  <c:v>-0.0402936800949203</c:v>
                </c:pt>
                <c:pt idx="5">
                  <c:v>-0.0169319556497243</c:v>
                </c:pt>
                <c:pt idx="6">
                  <c:v>-0.0185210829577449</c:v>
                </c:pt>
                <c:pt idx="7">
                  <c:v>0.031391689498254</c:v>
                </c:pt>
                <c:pt idx="8">
                  <c:v>0.0113229787866573</c:v>
                </c:pt>
              </c:numCache>
            </c:numRef>
          </c:val>
        </c:ser>
        <c:ser>
          <c:idx val="10"/>
          <c:order val="10"/>
          <c:tx>
            <c:strRef>
              <c:f>'PH1 Ant'!$M$13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Ant'!$M$14:$M$22</c:f>
              <c:numCache>
                <c:formatCode>0.000</c:formatCode>
                <c:ptCount val="9"/>
                <c:pt idx="0">
                  <c:v>-0.00575876262441288</c:v>
                </c:pt>
                <c:pt idx="1">
                  <c:v>-0.0069387366082998</c:v>
                </c:pt>
                <c:pt idx="2">
                  <c:v>0.0049400086720377</c:v>
                </c:pt>
                <c:pt idx="3">
                  <c:v>-0.03221640338319</c:v>
                </c:pt>
                <c:pt idx="4">
                  <c:v>-0.026602002101044</c:v>
                </c:pt>
                <c:pt idx="5">
                  <c:v>-0.0295210829577448</c:v>
                </c:pt>
                <c:pt idx="6">
                  <c:v>-0.0185210829577449</c:v>
                </c:pt>
                <c:pt idx="7">
                  <c:v>0.00615586608218055</c:v>
                </c:pt>
                <c:pt idx="8">
                  <c:v>-0.034</c:v>
                </c:pt>
              </c:numCache>
            </c:numRef>
          </c:val>
        </c:ser>
        <c:ser>
          <c:idx val="11"/>
          <c:order val="11"/>
          <c:tx>
            <c:strRef>
              <c:f>'PH1 Ant'!$N$13</c:f>
              <c:strCache>
                <c:ptCount val="1"/>
                <c:pt idx="0">
                  <c:v>22023-78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'PH1 Ant'!$B$14:$B$22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Ant'!$N$14:$N$22</c:f>
              <c:numCache>
                <c:formatCode>0.000</c:formatCode>
                <c:ptCount val="9"/>
                <c:pt idx="0">
                  <c:v>-0.0742161432802646</c:v>
                </c:pt>
                <c:pt idx="1">
                  <c:v>-0.0624560644581311</c:v>
                </c:pt>
                <c:pt idx="2">
                  <c:v>-0.0707807052660807</c:v>
                </c:pt>
                <c:pt idx="3">
                  <c:v>-0.0741809049267259</c:v>
                </c:pt>
                <c:pt idx="4">
                  <c:v>-0.0910599913279624</c:v>
                </c:pt>
                <c:pt idx="5">
                  <c:v>-0.0986020021010438</c:v>
                </c:pt>
                <c:pt idx="6">
                  <c:v>-0.0982135644757098</c:v>
                </c:pt>
                <c:pt idx="7">
                  <c:v>-0.0620299956639811</c:v>
                </c:pt>
                <c:pt idx="8">
                  <c:v>-0.034</c:v>
                </c:pt>
              </c:numCache>
            </c:numRef>
          </c:val>
        </c:ser>
        <c:marker val="1"/>
        <c:axId val="377443432"/>
        <c:axId val="288594152"/>
      </c:lineChart>
      <c:catAx>
        <c:axId val="3774434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8594152"/>
        <c:crosses val="autoZero"/>
        <c:auto val="1"/>
        <c:lblAlgn val="ctr"/>
        <c:lblOffset val="100"/>
        <c:tickLblSkip val="1"/>
        <c:tickMarkSkip val="1"/>
      </c:catAx>
      <c:valAx>
        <c:axId val="288594152"/>
        <c:scaling>
          <c:orientation val="minMax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744343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1516541482713"/>
          <c:y val="0.147287170143234"/>
          <c:w val="0.230303456260831"/>
          <c:h val="0.65504030932122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206395788281367"/>
          <c:y val="0.0772203319852139"/>
          <c:w val="0.497094081635405"/>
          <c:h val="0.791508402848442"/>
        </c:manualLayout>
      </c:layout>
      <c:lineChart>
        <c:grouping val="standard"/>
        <c:ser>
          <c:idx val="2"/>
          <c:order val="0"/>
          <c:tx>
            <c:strRef>
              <c:f>'PH1 Post'!$C$13</c:f>
              <c:strCache>
                <c:ptCount val="1"/>
                <c:pt idx="0">
                  <c:v>641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Post'!$C$14:$C$22</c:f>
              <c:numCache>
                <c:formatCode>0.000</c:formatCode>
                <c:ptCount val="9"/>
                <c:pt idx="0">
                  <c:v>-0.0149021420642825</c:v>
                </c:pt>
                <c:pt idx="1">
                  <c:v>-0.0127682802690237</c:v>
                </c:pt>
                <c:pt idx="2">
                  <c:v>0.00319934709573633</c:v>
                </c:pt>
                <c:pt idx="3">
                  <c:v>-0.01540290437354</c:v>
                </c:pt>
                <c:pt idx="4">
                  <c:v>0.00236169383427254</c:v>
                </c:pt>
                <c:pt idx="5">
                  <c:v>-0.0295210829577448</c:v>
                </c:pt>
                <c:pt idx="6">
                  <c:v>-0.044850021680094</c:v>
                </c:pt>
                <c:pt idx="7">
                  <c:v>-0.020637310505756</c:v>
                </c:pt>
                <c:pt idx="8">
                  <c:v>0.0799433523068367</c:v>
                </c:pt>
              </c:numCache>
            </c:numRef>
          </c:val>
        </c:ser>
        <c:ser>
          <c:idx val="0"/>
          <c:order val="1"/>
          <c:tx>
            <c:strRef>
              <c:f>'PH1 Post'!$D$13</c:f>
              <c:strCache>
                <c:ptCount val="1"/>
                <c:pt idx="0">
                  <c:v>644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Post'!$D$14:$D$22</c:f>
              <c:numCache>
                <c:formatCode>0.000</c:formatCode>
                <c:ptCount val="9"/>
                <c:pt idx="0">
                  <c:v>0.00319608002851357</c:v>
                </c:pt>
                <c:pt idx="1">
                  <c:v>-0.000615343229427134</c:v>
                </c:pt>
                <c:pt idx="2">
                  <c:v>0.021973347970818</c:v>
                </c:pt>
                <c:pt idx="3">
                  <c:v>0.0112492903979005</c:v>
                </c:pt>
                <c:pt idx="4">
                  <c:v>0.0161499783199059</c:v>
                </c:pt>
                <c:pt idx="5">
                  <c:v>-0.00469749923271268</c:v>
                </c:pt>
                <c:pt idx="6">
                  <c:v>-0.0236607226101559</c:v>
                </c:pt>
                <c:pt idx="7">
                  <c:v>0.00242799356293744</c:v>
                </c:pt>
                <c:pt idx="8">
                  <c:v>0.0799433523068367</c:v>
                </c:pt>
              </c:numCache>
            </c:numRef>
          </c:val>
        </c:ser>
        <c:ser>
          <c:idx val="3"/>
          <c:order val="2"/>
          <c:tx>
            <c:strRef>
              <c:f>'PH1 Post'!$E$13</c:f>
              <c:strCache>
                <c:ptCount val="1"/>
                <c:pt idx="0">
                  <c:v>645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Post'!$E$14:$E$22</c:f>
              <c:numCache>
                <c:formatCode>0.000</c:formatCode>
                <c:ptCount val="9"/>
                <c:pt idx="0">
                  <c:v>-0.024242168318426</c:v>
                </c:pt>
                <c:pt idx="1">
                  <c:v>-0.018677139879544</c:v>
                </c:pt>
                <c:pt idx="2">
                  <c:v>-0.0256440789739811</c:v>
                </c:pt>
                <c:pt idx="3">
                  <c:v>-0.020935392973501</c:v>
                </c:pt>
                <c:pt idx="4">
                  <c:v>0.00236169383427254</c:v>
                </c:pt>
                <c:pt idx="5">
                  <c:v>-0.0558500216800939</c:v>
                </c:pt>
                <c:pt idx="6">
                  <c:v>-0.0586383061657274</c:v>
                </c:pt>
                <c:pt idx="7">
                  <c:v>-0.0286062401770313</c:v>
                </c:pt>
                <c:pt idx="8">
                  <c:v>0.0799433523068367</c:v>
                </c:pt>
              </c:numCache>
            </c:numRef>
          </c:val>
        </c:ser>
        <c:ser>
          <c:idx val="4"/>
          <c:order val="3"/>
          <c:tx>
            <c:strRef>
              <c:f>'PH1 Post'!$F$13</c:f>
              <c:strCache>
                <c:ptCount val="1"/>
                <c:pt idx="0">
                  <c:v>652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Post'!$F$14:$F$22</c:f>
              <c:numCache>
                <c:formatCode>0.000</c:formatCode>
                <c:ptCount val="9"/>
                <c:pt idx="0">
                  <c:v>-0.0386399890190685</c:v>
                </c:pt>
                <c:pt idx="1">
                  <c:v>-0.0307416512809246</c:v>
                </c:pt>
                <c:pt idx="2">
                  <c:v>-0.00739372640168789</c:v>
                </c:pt>
                <c:pt idx="3">
                  <c:v>-0.00994000867203781</c:v>
                </c:pt>
                <c:pt idx="4">
                  <c:v>-0.0104335044061568</c:v>
                </c:pt>
                <c:pt idx="5">
                  <c:v>-0.0424860601221124</c:v>
                </c:pt>
                <c:pt idx="6">
                  <c:v>-0.0558454059815572</c:v>
                </c:pt>
                <c:pt idx="7">
                  <c:v>-0.0286062401770313</c:v>
                </c:pt>
                <c:pt idx="8">
                  <c:v>0.0451812460476248</c:v>
                </c:pt>
              </c:numCache>
            </c:numRef>
          </c:val>
        </c:ser>
        <c:ser>
          <c:idx val="5"/>
          <c:order val="4"/>
          <c:tx>
            <c:strRef>
              <c:f>'PH1 Post'!$G$13</c:f>
              <c:strCache>
                <c:ptCount val="1"/>
                <c:pt idx="0">
                  <c:v>653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Post'!$G$14:$G$22</c:f>
              <c:numCache>
                <c:formatCode>0.000</c:formatCode>
                <c:ptCount val="9"/>
                <c:pt idx="0">
                  <c:v>-0.0149021420642825</c:v>
                </c:pt>
                <c:pt idx="1">
                  <c:v>-0.0246675035687314</c:v>
                </c:pt>
                <c:pt idx="2">
                  <c:v>0.0049400086720377</c:v>
                </c:pt>
                <c:pt idx="3">
                  <c:v>-0.00994000867203781</c:v>
                </c:pt>
                <c:pt idx="4">
                  <c:v>0.00931055378960033</c:v>
                </c:pt>
                <c:pt idx="5">
                  <c:v>-0.0424860601221124</c:v>
                </c:pt>
                <c:pt idx="6">
                  <c:v>-0.0586383061657274</c:v>
                </c:pt>
                <c:pt idx="7">
                  <c:v>-0.0534298239020636</c:v>
                </c:pt>
                <c:pt idx="8">
                  <c:v>0.0832712956557642</c:v>
                </c:pt>
              </c:numCache>
            </c:numRef>
          </c:val>
        </c:ser>
        <c:ser>
          <c:idx val="6"/>
          <c:order val="5"/>
          <c:tx>
            <c:strRef>
              <c:f>'PH1 Post'!$H$13</c:f>
              <c:strCache>
                <c:ptCount val="1"/>
                <c:pt idx="0">
                  <c:v>654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Post'!$H$14:$H$22</c:f>
              <c:numCache>
                <c:formatCode>0.000</c:formatCode>
                <c:ptCount val="9"/>
                <c:pt idx="0">
                  <c:v>-0.0637507096020995</c:v>
                </c:pt>
                <c:pt idx="1">
                  <c:v>-0.0494910872937635</c:v>
                </c:pt>
                <c:pt idx="2">
                  <c:v>-0.0109829574251317</c:v>
                </c:pt>
                <c:pt idx="4">
                  <c:v>-0.0118787452803377</c:v>
                </c:pt>
                <c:pt idx="5">
                  <c:v>-0.0424860601221124</c:v>
                </c:pt>
                <c:pt idx="6">
                  <c:v>-0.0642785735184199</c:v>
                </c:pt>
                <c:pt idx="7">
                  <c:v>-0.036724130399211</c:v>
                </c:pt>
                <c:pt idx="8">
                  <c:v>0.00739268515822511</c:v>
                </c:pt>
              </c:numCache>
            </c:numRef>
          </c:val>
        </c:ser>
        <c:ser>
          <c:idx val="7"/>
          <c:order val="6"/>
          <c:tx>
            <c:strRef>
              <c:f>'PH1 Post'!$I$13</c:f>
              <c:strCache>
                <c:ptCount val="1"/>
                <c:pt idx="0">
                  <c:v>655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Post'!$I$14:$I$22</c:f>
              <c:numCache>
                <c:formatCode>0.000</c:formatCode>
                <c:ptCount val="9"/>
                <c:pt idx="5">
                  <c:v>-0.0558500216800939</c:v>
                </c:pt>
                <c:pt idx="6">
                  <c:v>-0.0586383061657274</c:v>
                </c:pt>
                <c:pt idx="8">
                  <c:v>0.0451812460476248</c:v>
                </c:pt>
              </c:numCache>
            </c:numRef>
          </c:val>
        </c:ser>
        <c:ser>
          <c:idx val="8"/>
          <c:order val="7"/>
          <c:tx>
            <c:strRef>
              <c:f>'PH1 Post'!$J$13</c:f>
              <c:strCache>
                <c:ptCount val="1"/>
                <c:pt idx="0">
                  <c:v>657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00CC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Post'!$J$14:$J$22</c:f>
              <c:numCache>
                <c:formatCode>0.000</c:formatCode>
                <c:ptCount val="9"/>
                <c:pt idx="2">
                  <c:v>0.0049400086720377</c:v>
                </c:pt>
                <c:pt idx="5">
                  <c:v>-0.0424860601221124</c:v>
                </c:pt>
                <c:pt idx="6">
                  <c:v>-0.044850021680094</c:v>
                </c:pt>
                <c:pt idx="8">
                  <c:v>0.0963337684950061</c:v>
                </c:pt>
              </c:numCache>
            </c:numRef>
          </c:val>
        </c:ser>
        <c:ser>
          <c:idx val="10"/>
          <c:order val="8"/>
          <c:tx>
            <c:strRef>
              <c:f>'PH1 Post'!$K$13</c:f>
              <c:strCache>
                <c:ptCount val="1"/>
                <c:pt idx="0">
                  <c:v>31781-5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Post'!$K$14:$K$22</c:f>
              <c:numCache>
                <c:formatCode>0.000</c:formatCode>
                <c:ptCount val="9"/>
                <c:pt idx="0">
                  <c:v>0.00319608002851357</c:v>
                </c:pt>
                <c:pt idx="1">
                  <c:v>-0.0121817920206717</c:v>
                </c:pt>
                <c:pt idx="2">
                  <c:v>0.0049400086720377</c:v>
                </c:pt>
                <c:pt idx="3">
                  <c:v>0.000783856719735354</c:v>
                </c:pt>
                <c:pt idx="4">
                  <c:v>0.00515459401844276</c:v>
                </c:pt>
                <c:pt idx="5">
                  <c:v>-0.0169319556497243</c:v>
                </c:pt>
                <c:pt idx="6">
                  <c:v>-0.0572396109731625</c:v>
                </c:pt>
                <c:pt idx="7">
                  <c:v>-0.00512514432750843</c:v>
                </c:pt>
                <c:pt idx="8">
                  <c:v>0.00739268515822511</c:v>
                </c:pt>
              </c:numCache>
            </c:numRef>
          </c:val>
        </c:ser>
        <c:ser>
          <c:idx val="1"/>
          <c:order val="9"/>
          <c:tx>
            <c:strRef>
              <c:f>'PH1 Post'!$L$13</c:f>
              <c:strCache>
                <c:ptCount val="1"/>
                <c:pt idx="0">
                  <c:v>8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Post'!$L$14:$L$22</c:f>
              <c:numCache>
                <c:formatCode>0.000</c:formatCode>
                <c:ptCount val="9"/>
                <c:pt idx="0">
                  <c:v>-0.0149021420642825</c:v>
                </c:pt>
                <c:pt idx="1">
                  <c:v>-0.0180826230421394</c:v>
                </c:pt>
                <c:pt idx="2">
                  <c:v>0.00667372148103817</c:v>
                </c:pt>
                <c:pt idx="3">
                  <c:v>0.000783856719735354</c:v>
                </c:pt>
                <c:pt idx="4">
                  <c:v>0.017505032404872</c:v>
                </c:pt>
                <c:pt idx="5">
                  <c:v>-0.0295210829577448</c:v>
                </c:pt>
                <c:pt idx="6">
                  <c:v>-0.044850021680094</c:v>
                </c:pt>
                <c:pt idx="7">
                  <c:v>-0.0286062401770313</c:v>
                </c:pt>
                <c:pt idx="8">
                  <c:v>0.0451812460476248</c:v>
                </c:pt>
              </c:numCache>
            </c:numRef>
          </c:val>
        </c:ser>
        <c:ser>
          <c:idx val="9"/>
          <c:order val="10"/>
          <c:tx>
            <c:strRef>
              <c:f>'PH1 Post'!$M$13</c:f>
              <c:strCache>
                <c:ptCount val="1"/>
                <c:pt idx="0">
                  <c:v>22023-78</c:v>
                </c:pt>
              </c:strCache>
            </c:strRef>
          </c:tx>
          <c:spPr>
            <a:ln w="25400">
              <a:solidFill>
                <a:srgbClr val="CCFF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'PH1 Post'!$B$14:$B$22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'PH1 Post'!$M$14:$M$22</c:f>
              <c:numCache>
                <c:formatCode>0.000</c:formatCode>
                <c:ptCount val="9"/>
                <c:pt idx="0">
                  <c:v>-0.0742161432802646</c:v>
                </c:pt>
                <c:pt idx="1">
                  <c:v>-0.0624560644581311</c:v>
                </c:pt>
                <c:pt idx="2">
                  <c:v>-0.0707807052660807</c:v>
                </c:pt>
                <c:pt idx="3">
                  <c:v>-0.0741809049267259</c:v>
                </c:pt>
                <c:pt idx="4">
                  <c:v>-0.0910599913279624</c:v>
                </c:pt>
                <c:pt idx="5">
                  <c:v>-0.0986020021010438</c:v>
                </c:pt>
                <c:pt idx="6">
                  <c:v>-0.0982135644757098</c:v>
                </c:pt>
                <c:pt idx="7">
                  <c:v>-0.0620299956639811</c:v>
                </c:pt>
                <c:pt idx="8">
                  <c:v>-0.034</c:v>
                </c:pt>
              </c:numCache>
            </c:numRef>
          </c:val>
        </c:ser>
        <c:marker val="1"/>
        <c:axId val="377916520"/>
        <c:axId val="378306888"/>
      </c:lineChart>
      <c:catAx>
        <c:axId val="3779165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8306888"/>
        <c:crosses val="autoZero"/>
        <c:auto val="1"/>
        <c:lblAlgn val="ctr"/>
        <c:lblOffset val="100"/>
        <c:tickLblSkip val="1"/>
        <c:tickMarkSkip val="1"/>
      </c:catAx>
      <c:valAx>
        <c:axId val="378306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377907781360249"/>
              <c:y val="0.154440663970428"/>
            </c:manualLayout>
          </c:layout>
          <c:spPr>
            <a:noFill/>
            <a:ln w="25400">
              <a:noFill/>
            </a:ln>
          </c:spPr>
        </c:title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7916520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01596853418"/>
          <c:y val="0.173745746966731"/>
          <c:w val="0.23255863468323"/>
          <c:h val="0.59845757288540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32</xdr:row>
      <xdr:rowOff>63500</xdr:rowOff>
    </xdr:from>
    <xdr:to>
      <xdr:col>8</xdr:col>
      <xdr:colOff>457200</xdr:colOff>
      <xdr:row>52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23</xdr:row>
      <xdr:rowOff>139700</xdr:rowOff>
    </xdr:from>
    <xdr:to>
      <xdr:col>10</xdr:col>
      <xdr:colOff>114300</xdr:colOff>
      <xdr:row>43</xdr:row>
      <xdr:rowOff>127000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%20Folder/EXCEL/PH%20I/PHI%20HYDR/PH1%20Staroselie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1 Staroselie"/>
    </sheetNames>
    <sheetDataSet>
      <sheetData sheetId="0">
        <row r="1">
          <cell r="C1" t="str">
            <v>LG 1995</v>
          </cell>
          <cell r="D1" t="str">
            <v>LG 1995</v>
          </cell>
          <cell r="E1" t="str">
            <v>LG 1995</v>
          </cell>
          <cell r="F1" t="str">
            <v>LG 1995</v>
          </cell>
          <cell r="G1" t="str">
            <v>LG 1995</v>
          </cell>
          <cell r="H1" t="str">
            <v>LG 1995</v>
          </cell>
          <cell r="I1" t="str">
            <v>LG 1995</v>
          </cell>
          <cell r="J1" t="str">
            <v>MS</v>
          </cell>
        </row>
        <row r="2">
          <cell r="C2">
            <v>548</v>
          </cell>
          <cell r="D2">
            <v>643</v>
          </cell>
          <cell r="E2">
            <v>642</v>
          </cell>
          <cell r="F2">
            <v>646</v>
          </cell>
          <cell r="G2">
            <v>647</v>
          </cell>
          <cell r="H2">
            <v>651</v>
          </cell>
          <cell r="I2">
            <v>656</v>
          </cell>
          <cell r="J2" t="str">
            <v>ss n°</v>
          </cell>
        </row>
        <row r="3">
          <cell r="B3">
            <v>7</v>
          </cell>
          <cell r="C3">
            <v>56</v>
          </cell>
          <cell r="D3">
            <v>58</v>
          </cell>
          <cell r="E3">
            <v>47</v>
          </cell>
          <cell r="F3">
            <v>58</v>
          </cell>
          <cell r="G3">
            <v>57</v>
          </cell>
          <cell r="H3">
            <v>52</v>
          </cell>
          <cell r="J3">
            <v>53</v>
          </cell>
        </row>
        <row r="4">
          <cell r="B4">
            <v>1</v>
          </cell>
          <cell r="C4">
            <v>78.5</v>
          </cell>
          <cell r="D4">
            <v>76</v>
          </cell>
          <cell r="E4">
            <v>77</v>
          </cell>
          <cell r="F4">
            <v>78.099999999999994</v>
          </cell>
          <cell r="G4">
            <v>82</v>
          </cell>
          <cell r="H4">
            <v>80</v>
          </cell>
          <cell r="J4">
            <v>79</v>
          </cell>
        </row>
        <row r="5">
          <cell r="B5">
            <v>3</v>
          </cell>
          <cell r="C5">
            <v>26.1</v>
          </cell>
          <cell r="E5">
            <v>26</v>
          </cell>
          <cell r="F5">
            <v>26</v>
          </cell>
          <cell r="G5">
            <v>26.5</v>
          </cell>
          <cell r="H5">
            <v>26.9</v>
          </cell>
          <cell r="I5">
            <v>25</v>
          </cell>
          <cell r="J5">
            <v>25</v>
          </cell>
        </row>
        <row r="6">
          <cell r="B6">
            <v>4</v>
          </cell>
          <cell r="C6">
            <v>39.1</v>
          </cell>
          <cell r="F6">
            <v>39</v>
          </cell>
          <cell r="G6">
            <v>42</v>
          </cell>
          <cell r="H6">
            <v>44.3</v>
          </cell>
          <cell r="I6">
            <v>40</v>
          </cell>
        </row>
        <row r="7">
          <cell r="B7">
            <v>5</v>
          </cell>
          <cell r="C7">
            <v>30.2</v>
          </cell>
          <cell r="D7">
            <v>28</v>
          </cell>
          <cell r="E7">
            <v>30</v>
          </cell>
          <cell r="F7">
            <v>29</v>
          </cell>
          <cell r="G7">
            <v>31</v>
          </cell>
          <cell r="H7">
            <v>31.7</v>
          </cell>
          <cell r="J7">
            <v>28</v>
          </cell>
        </row>
        <row r="8">
          <cell r="B8">
            <v>6</v>
          </cell>
          <cell r="C8">
            <v>35</v>
          </cell>
          <cell r="D8">
            <v>34</v>
          </cell>
          <cell r="E8">
            <v>36</v>
          </cell>
          <cell r="F8">
            <v>35</v>
          </cell>
          <cell r="G8">
            <v>37</v>
          </cell>
          <cell r="H8">
            <v>38</v>
          </cell>
          <cell r="J8">
            <v>35</v>
          </cell>
        </row>
        <row r="9">
          <cell r="B9">
            <v>14</v>
          </cell>
          <cell r="C9">
            <v>35</v>
          </cell>
          <cell r="D9">
            <v>33</v>
          </cell>
          <cell r="E9">
            <v>35</v>
          </cell>
          <cell r="F9">
            <v>33.1</v>
          </cell>
          <cell r="G9">
            <v>36.9</v>
          </cell>
          <cell r="H9">
            <v>37</v>
          </cell>
          <cell r="J9">
            <v>33</v>
          </cell>
        </row>
        <row r="10">
          <cell r="B10">
            <v>10</v>
          </cell>
          <cell r="C10">
            <v>60</v>
          </cell>
          <cell r="D10">
            <v>60</v>
          </cell>
          <cell r="E10">
            <v>60</v>
          </cell>
          <cell r="F10">
            <v>60.5</v>
          </cell>
          <cell r="G10">
            <v>63</v>
          </cell>
          <cell r="H10">
            <v>61.5</v>
          </cell>
          <cell r="J10">
            <v>62</v>
          </cell>
        </row>
        <row r="11">
          <cell r="B11">
            <v>12</v>
          </cell>
          <cell r="C11">
            <v>11.5</v>
          </cell>
          <cell r="D11">
            <v>10.199999999999999</v>
          </cell>
          <cell r="E11">
            <v>11</v>
          </cell>
          <cell r="F11">
            <v>11</v>
          </cell>
          <cell r="G11">
            <v>10.5</v>
          </cell>
          <cell r="H11">
            <v>11</v>
          </cell>
          <cell r="J11">
            <v>11</v>
          </cell>
        </row>
        <row r="12">
          <cell r="C12">
            <v>548</v>
          </cell>
          <cell r="D12">
            <v>643</v>
          </cell>
          <cell r="E12">
            <v>642</v>
          </cell>
          <cell r="F12">
            <v>646</v>
          </cell>
          <cell r="G12">
            <v>647</v>
          </cell>
          <cell r="H12">
            <v>651</v>
          </cell>
          <cell r="I12">
            <v>656</v>
          </cell>
          <cell r="J12" t="str">
            <v>ss n°</v>
          </cell>
        </row>
        <row r="13">
          <cell r="B13">
            <v>7</v>
          </cell>
          <cell r="C13">
            <v>6.6188027006200523E-2</v>
          </cell>
          <cell r="D13">
            <v>8.1427993562937173E-2</v>
          </cell>
          <cell r="E13">
            <v>-9.9021420642826374E-3</v>
          </cell>
          <cell r="F13">
            <v>8.1427993562937173E-2</v>
          </cell>
          <cell r="G13">
            <v>7.3874855672491524E-2</v>
          </cell>
          <cell r="H13">
            <v>3.4003343634799288E-2</v>
          </cell>
          <cell r="I13" t="e">
            <v>#NUM!</v>
          </cell>
          <cell r="J13">
            <v>4.2275869600789218E-2</v>
          </cell>
        </row>
        <row r="14">
          <cell r="B14">
            <v>1</v>
          </cell>
          <cell r="C14">
            <v>1.0869656745252865E-2</v>
          </cell>
          <cell r="D14">
            <v>-3.1864077192085283E-3</v>
          </cell>
          <cell r="E14">
            <v>2.4907251724819446E-3</v>
          </cell>
          <cell r="F14">
            <v>8.6510338773002626E-3</v>
          </cell>
          <cell r="G14">
            <v>2.981385238371681E-2</v>
          </cell>
          <cell r="H14">
            <v>1.908998699194342E-2</v>
          </cell>
          <cell r="I14" t="e">
            <v>#NUM!</v>
          </cell>
          <cell r="J14">
            <v>1.3627091290441484E-2</v>
          </cell>
        </row>
        <row r="15">
          <cell r="B15">
            <v>3</v>
          </cell>
          <cell r="C15">
            <v>2.6640507338281161E-2</v>
          </cell>
          <cell r="D15" t="e">
            <v>#NUM!</v>
          </cell>
          <cell r="E15">
            <v>2.4973347970818072E-2</v>
          </cell>
          <cell r="F15">
            <v>2.4973347970818072E-2</v>
          </cell>
          <cell r="G15">
            <v>3.3245873936808001E-2</v>
          </cell>
          <cell r="H15">
            <v>3.9752280002407936E-2</v>
          </cell>
          <cell r="I15">
            <v>7.9400086720375906E-3</v>
          </cell>
          <cell r="J15">
            <v>7.9400086720375906E-3</v>
          </cell>
        </row>
        <row r="16">
          <cell r="B16">
            <v>4</v>
          </cell>
          <cell r="C16">
            <v>-2.1823242604133375E-2</v>
          </cell>
          <cell r="D16" t="e">
            <v>#NUM!</v>
          </cell>
          <cell r="E16" t="e">
            <v>#NUM!</v>
          </cell>
          <cell r="F16">
            <v>-2.2935392973501001E-2</v>
          </cell>
          <cell r="G16">
            <v>9.2492903979004559E-3</v>
          </cell>
          <cell r="H16">
            <v>3.2403726223069418E-2</v>
          </cell>
          <cell r="I16">
            <v>-1.1940008672037816E-2</v>
          </cell>
          <cell r="J16" t="e">
            <v>#NUM!</v>
          </cell>
        </row>
        <row r="17">
          <cell r="B17">
            <v>5</v>
          </cell>
          <cell r="C17">
            <v>-8.9930570428495837E-3</v>
          </cell>
          <cell r="D17">
            <v>-4.1841968657780892E-2</v>
          </cell>
          <cell r="E17">
            <v>-1.1878745280337721E-2</v>
          </cell>
          <cell r="F17">
            <v>-2.660200210104402E-2</v>
          </cell>
          <cell r="G17">
            <v>2.361693834272538E-3</v>
          </cell>
          <cell r="H17">
            <v>1.2059262217751332E-2</v>
          </cell>
          <cell r="I17" t="e">
            <v>#NUM!</v>
          </cell>
          <cell r="J17">
            <v>-4.1841968657780892E-2</v>
          </cell>
        </row>
        <row r="18">
          <cell r="B18">
            <v>6</v>
          </cell>
          <cell r="C18">
            <v>-1.9931955649724609E-2</v>
          </cell>
          <cell r="D18">
            <v>-3.2521082957744918E-2</v>
          </cell>
          <cell r="E18">
            <v>-7.69749923271279E-3</v>
          </cell>
          <cell r="F18">
            <v>-1.9931955649724609E-2</v>
          </cell>
          <cell r="G18">
            <v>4.2017240669949274E-3</v>
          </cell>
          <cell r="H18">
            <v>1.5783596616810058E-2</v>
          </cell>
          <cell r="I18" t="e">
            <v>#NUM!</v>
          </cell>
          <cell r="J18">
            <v>-1.9931955649724609E-2</v>
          </cell>
        </row>
        <row r="19">
          <cell r="B19">
            <v>14</v>
          </cell>
          <cell r="C19">
            <v>-6.9319556497244861E-3</v>
          </cell>
          <cell r="D19">
            <v>-3.2486060122112415E-2</v>
          </cell>
          <cell r="E19">
            <v>-6.9319556497244861E-3</v>
          </cell>
          <cell r="F19">
            <v>-3.1172006224281068E-2</v>
          </cell>
          <cell r="G19">
            <v>1.6026366159060501E-2</v>
          </cell>
          <cell r="H19">
            <v>1.720172406699505E-2</v>
          </cell>
          <cell r="I19" t="e">
            <v>#NUM!</v>
          </cell>
          <cell r="J19">
            <v>-3.2486060122112415E-2</v>
          </cell>
        </row>
        <row r="20">
          <cell r="B20">
            <v>10</v>
          </cell>
          <cell r="C20">
            <v>1.1151250383643507E-2</v>
          </cell>
          <cell r="D20">
            <v>1.1151250383643507E-2</v>
          </cell>
          <cell r="E20">
            <v>1.1151250383643507E-2</v>
          </cell>
          <cell r="F20">
            <v>1.47553746524689E-2</v>
          </cell>
          <cell r="G20">
            <v>3.2340549453581779E-2</v>
          </cell>
          <cell r="H20">
            <v>2.1875115775416898E-2</v>
          </cell>
          <cell r="I20" t="e">
            <v>#NUM!</v>
          </cell>
          <cell r="J20">
            <v>2.5391689498253989E-2</v>
          </cell>
        </row>
        <row r="21">
          <cell r="B21">
            <v>12</v>
          </cell>
          <cell r="C21">
            <v>4.6697840353611575E-2</v>
          </cell>
          <cell r="D21">
            <v>-5.3998282380824936E-3</v>
          </cell>
          <cell r="E21">
            <v>2.7392685158225127E-2</v>
          </cell>
          <cell r="F21">
            <v>2.7392685158225127E-2</v>
          </cell>
          <cell r="G21">
            <v>7.1892990699380377E-3</v>
          </cell>
          <cell r="H21">
            <v>2.7392685158225127E-2</v>
          </cell>
          <cell r="I21" t="e">
            <v>#NUM!</v>
          </cell>
          <cell r="J21">
            <v>2.7392685158225127E-2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32"/>
  <sheetViews>
    <sheetView tabSelected="1" workbookViewId="0">
      <selection activeCell="N23" sqref="N23"/>
    </sheetView>
  </sheetViews>
  <sheetFormatPr baseColWidth="10" defaultColWidth="8.33203125" defaultRowHeight="13"/>
  <cols>
    <col min="1" max="1" width="11" customWidth="1"/>
    <col min="2" max="2" width="6.1640625" style="1" customWidth="1"/>
    <col min="3" max="3" width="8.5" bestFit="1" customWidth="1"/>
    <col min="4" max="5" width="9" bestFit="1" customWidth="1"/>
    <col min="6" max="8" width="8.5" bestFit="1" customWidth="1"/>
    <col min="9" max="9" width="9" bestFit="1" customWidth="1"/>
    <col min="10" max="10" width="9.1640625" bestFit="1" customWidth="1"/>
    <col min="11" max="12" width="8.6640625" bestFit="1" customWidth="1"/>
    <col min="13" max="13" width="8.5" bestFit="1" customWidth="1"/>
    <col min="14" max="14" width="9.33203125" customWidth="1"/>
  </cols>
  <sheetData>
    <row r="1" spans="1:15">
      <c r="N1" s="5" t="s">
        <v>20</v>
      </c>
    </row>
    <row r="2" spans="1:15" s="5" customFormat="1">
      <c r="A2" s="6" t="s">
        <v>2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1</v>
      </c>
      <c r="K2" s="6" t="s">
        <v>16</v>
      </c>
      <c r="L2" s="6" t="s">
        <v>16</v>
      </c>
      <c r="M2" s="6" t="s">
        <v>16</v>
      </c>
      <c r="N2" s="5" t="s">
        <v>22</v>
      </c>
      <c r="O2" s="6" t="s">
        <v>16</v>
      </c>
    </row>
    <row r="3" spans="1:15" s="5" customFormat="1">
      <c r="A3" s="8" t="s">
        <v>24</v>
      </c>
      <c r="C3" s="5">
        <v>548</v>
      </c>
      <c r="D3" s="5">
        <v>643</v>
      </c>
      <c r="E3" s="5">
        <v>642</v>
      </c>
      <c r="F3" s="5">
        <v>646</v>
      </c>
      <c r="G3" s="5">
        <v>647</v>
      </c>
      <c r="H3" s="5">
        <v>651</v>
      </c>
      <c r="I3" s="5">
        <v>656</v>
      </c>
      <c r="J3" s="5" t="s">
        <v>3</v>
      </c>
      <c r="K3" s="6" t="s">
        <v>17</v>
      </c>
      <c r="L3" s="6">
        <v>2</v>
      </c>
      <c r="M3" s="6">
        <v>3</v>
      </c>
      <c r="N3" s="5" t="s">
        <v>23</v>
      </c>
      <c r="O3" s="6">
        <v>4</v>
      </c>
    </row>
    <row r="4" spans="1:15">
      <c r="A4" s="9">
        <v>48.7</v>
      </c>
      <c r="B4" s="1">
        <v>7</v>
      </c>
      <c r="C4">
        <v>56</v>
      </c>
      <c r="D4">
        <v>58</v>
      </c>
      <c r="E4">
        <v>47</v>
      </c>
      <c r="F4">
        <v>58</v>
      </c>
      <c r="G4">
        <v>57</v>
      </c>
      <c r="H4">
        <v>52</v>
      </c>
      <c r="J4">
        <v>53</v>
      </c>
      <c r="K4">
        <v>52.5</v>
      </c>
      <c r="L4">
        <v>55</v>
      </c>
      <c r="M4">
        <v>48</v>
      </c>
      <c r="N4">
        <v>41</v>
      </c>
    </row>
    <row r="5" spans="1:15">
      <c r="A5" s="9">
        <v>76.2</v>
      </c>
      <c r="B5" s="1">
        <v>1</v>
      </c>
      <c r="C5">
        <v>78.5</v>
      </c>
      <c r="D5">
        <v>76</v>
      </c>
      <c r="E5">
        <v>77</v>
      </c>
      <c r="F5">
        <v>78.099999999999994</v>
      </c>
      <c r="G5">
        <v>82</v>
      </c>
      <c r="H5">
        <v>80</v>
      </c>
      <c r="J5">
        <v>79</v>
      </c>
      <c r="K5">
        <v>80</v>
      </c>
      <c r="L5">
        <v>79</v>
      </c>
      <c r="M5">
        <v>75</v>
      </c>
      <c r="N5">
        <v>66</v>
      </c>
    </row>
    <row r="6" spans="1:15">
      <c r="A6" s="9">
        <v>24.725000000000001</v>
      </c>
      <c r="B6" s="1">
        <v>3</v>
      </c>
      <c r="C6">
        <v>26.1</v>
      </c>
      <c r="E6">
        <v>26</v>
      </c>
      <c r="F6">
        <v>26</v>
      </c>
      <c r="G6">
        <v>26.5</v>
      </c>
      <c r="H6">
        <v>26.9</v>
      </c>
      <c r="I6">
        <v>25</v>
      </c>
      <c r="J6">
        <v>25</v>
      </c>
      <c r="K6">
        <v>26</v>
      </c>
      <c r="L6">
        <v>26.6</v>
      </c>
      <c r="M6">
        <v>25</v>
      </c>
      <c r="N6">
        <v>21</v>
      </c>
    </row>
    <row r="7" spans="1:15">
      <c r="A7" s="9">
        <v>40.9</v>
      </c>
      <c r="B7" s="1">
        <v>4</v>
      </c>
      <c r="C7">
        <v>39.1</v>
      </c>
      <c r="F7">
        <v>39</v>
      </c>
      <c r="G7">
        <v>42</v>
      </c>
      <c r="H7">
        <v>44.3</v>
      </c>
      <c r="I7">
        <v>40</v>
      </c>
      <c r="K7">
        <v>40</v>
      </c>
      <c r="L7">
        <v>40</v>
      </c>
      <c r="M7">
        <v>38</v>
      </c>
      <c r="N7">
        <v>34.5</v>
      </c>
      <c r="O7">
        <v>39</v>
      </c>
    </row>
    <row r="8" spans="1:15">
      <c r="A8" s="9">
        <v>30.8</v>
      </c>
      <c r="B8" s="1">
        <v>5</v>
      </c>
      <c r="C8">
        <v>30.2</v>
      </c>
      <c r="D8">
        <v>28</v>
      </c>
      <c r="E8">
        <v>30</v>
      </c>
      <c r="F8">
        <v>29</v>
      </c>
      <c r="G8">
        <v>31</v>
      </c>
      <c r="H8">
        <v>31.7</v>
      </c>
      <c r="J8">
        <v>28</v>
      </c>
      <c r="K8">
        <v>30</v>
      </c>
      <c r="L8">
        <v>28.1</v>
      </c>
      <c r="M8">
        <v>29</v>
      </c>
      <c r="N8">
        <v>25</v>
      </c>
      <c r="O8">
        <v>28.5</v>
      </c>
    </row>
    <row r="9" spans="1:15">
      <c r="A9" s="9">
        <v>36.4</v>
      </c>
      <c r="B9" s="1">
        <v>6</v>
      </c>
      <c r="C9">
        <v>35</v>
      </c>
      <c r="D9">
        <v>34</v>
      </c>
      <c r="E9">
        <v>36</v>
      </c>
      <c r="F9">
        <v>35</v>
      </c>
      <c r="G9">
        <v>37</v>
      </c>
      <c r="H9">
        <v>38</v>
      </c>
      <c r="J9">
        <v>35</v>
      </c>
      <c r="K9">
        <v>35.700000000000003</v>
      </c>
      <c r="L9">
        <v>35</v>
      </c>
      <c r="M9">
        <v>34</v>
      </c>
      <c r="N9">
        <v>29</v>
      </c>
    </row>
    <row r="10" spans="1:15">
      <c r="A10" s="9">
        <v>35.5</v>
      </c>
      <c r="B10" s="1">
        <v>14</v>
      </c>
      <c r="C10">
        <v>35</v>
      </c>
      <c r="D10">
        <v>33</v>
      </c>
      <c r="E10">
        <v>35</v>
      </c>
      <c r="F10">
        <v>33.1</v>
      </c>
      <c r="G10">
        <v>36.9</v>
      </c>
      <c r="H10">
        <v>37</v>
      </c>
      <c r="J10">
        <v>33</v>
      </c>
      <c r="K10">
        <v>35.1</v>
      </c>
      <c r="L10">
        <v>34</v>
      </c>
      <c r="M10">
        <v>34</v>
      </c>
      <c r="N10">
        <v>28.3</v>
      </c>
    </row>
    <row r="11" spans="1:15">
      <c r="A11" s="9">
        <v>57.7</v>
      </c>
      <c r="B11" s="1">
        <v>10</v>
      </c>
      <c r="C11">
        <v>60</v>
      </c>
      <c r="D11">
        <v>60</v>
      </c>
      <c r="E11">
        <v>60</v>
      </c>
      <c r="F11">
        <v>60.5</v>
      </c>
      <c r="G11">
        <v>63</v>
      </c>
      <c r="H11">
        <v>61.5</v>
      </c>
      <c r="J11">
        <v>62</v>
      </c>
      <c r="K11">
        <v>62</v>
      </c>
      <c r="L11">
        <v>62</v>
      </c>
      <c r="M11">
        <v>58.5</v>
      </c>
      <c r="N11">
        <v>50</v>
      </c>
    </row>
    <row r="12" spans="1:15">
      <c r="A12" s="9">
        <v>10.8</v>
      </c>
      <c r="B12" s="1">
        <v>12</v>
      </c>
      <c r="C12">
        <v>11.5</v>
      </c>
      <c r="D12">
        <v>10.199999999999999</v>
      </c>
      <c r="E12">
        <v>11</v>
      </c>
      <c r="F12">
        <v>11</v>
      </c>
      <c r="G12">
        <v>10.5</v>
      </c>
      <c r="H12">
        <v>11</v>
      </c>
      <c r="J12">
        <v>11</v>
      </c>
      <c r="K12">
        <v>10</v>
      </c>
      <c r="L12">
        <v>11.1</v>
      </c>
      <c r="M12">
        <v>10</v>
      </c>
      <c r="N12">
        <v>10</v>
      </c>
    </row>
    <row r="13" spans="1:15" s="1" customFormat="1">
      <c r="A13" s="10" t="s">
        <v>4</v>
      </c>
      <c r="C13" s="1">
        <f t="shared" ref="C13:J13" si="0">C3</f>
        <v>548</v>
      </c>
      <c r="D13" s="1">
        <f t="shared" si="0"/>
        <v>643</v>
      </c>
      <c r="E13" s="1">
        <f t="shared" si="0"/>
        <v>642</v>
      </c>
      <c r="F13" s="1">
        <f t="shared" si="0"/>
        <v>646</v>
      </c>
      <c r="G13" s="1">
        <f t="shared" si="0"/>
        <v>647</v>
      </c>
      <c r="H13" s="1">
        <f t="shared" si="0"/>
        <v>651</v>
      </c>
      <c r="I13" s="1">
        <f t="shared" si="0"/>
        <v>656</v>
      </c>
      <c r="J13" s="1" t="str">
        <f t="shared" si="0"/>
        <v>ss n°</v>
      </c>
      <c r="K13" s="1" t="str">
        <f>K3</f>
        <v>31781-1</v>
      </c>
      <c r="L13" s="1">
        <f>L3</f>
        <v>2</v>
      </c>
      <c r="M13" s="1">
        <f>M3</f>
        <v>3</v>
      </c>
      <c r="N13" s="1" t="str">
        <f>N3</f>
        <v>22023-78</v>
      </c>
      <c r="O13" s="1">
        <f>O3</f>
        <v>4</v>
      </c>
    </row>
    <row r="14" spans="1:15">
      <c r="A14" s="11">
        <v>1.6870000000000001</v>
      </c>
      <c r="B14" s="1">
        <v>7</v>
      </c>
      <c r="C14" s="2">
        <f t="shared" ref="C14:J22" si="1">LOG10(C4)-$A14</f>
        <v>6.1188027006200407E-2</v>
      </c>
      <c r="D14" s="2">
        <f t="shared" si="1"/>
        <v>7.642799356293728E-2</v>
      </c>
      <c r="E14" s="2">
        <f t="shared" si="1"/>
        <v>-1.4902142064282531E-2</v>
      </c>
      <c r="F14" s="2">
        <f t="shared" si="1"/>
        <v>7.642799356293728E-2</v>
      </c>
      <c r="G14" s="2">
        <f t="shared" si="1"/>
        <v>6.8874855672491408E-2</v>
      </c>
      <c r="H14" s="2">
        <f t="shared" si="1"/>
        <v>2.9003343634799172E-2</v>
      </c>
      <c r="I14" s="2"/>
      <c r="J14" s="2">
        <f t="shared" si="1"/>
        <v>3.727586960078888E-2</v>
      </c>
      <c r="K14" s="2">
        <f t="shared" ref="K14:O22" si="2">LOG10(K4)-$A14</f>
        <v>3.3159303405956742E-2</v>
      </c>
      <c r="L14" s="2">
        <f t="shared" si="2"/>
        <v>5.3362689494243831E-2</v>
      </c>
      <c r="M14" s="2">
        <f t="shared" si="2"/>
        <v>-5.7587626244128831E-3</v>
      </c>
      <c r="N14" s="2">
        <f t="shared" ref="N14:N22" si="3">LOG10(N4)-$A14</f>
        <v>-7.4216143280264602E-2</v>
      </c>
      <c r="O14" s="2"/>
    </row>
    <row r="15" spans="1:15">
      <c r="A15" s="11">
        <v>1.8819999999999999</v>
      </c>
      <c r="B15" s="1">
        <v>1</v>
      </c>
      <c r="C15" s="2">
        <f t="shared" si="1"/>
        <v>1.2869656745252644E-2</v>
      </c>
      <c r="D15" s="2">
        <f t="shared" si="1"/>
        <v>-1.1864077192085265E-3</v>
      </c>
      <c r="E15" s="2">
        <f t="shared" si="1"/>
        <v>4.4907251724819464E-3</v>
      </c>
      <c r="F15" s="2">
        <f t="shared" si="1"/>
        <v>1.0651033877300486E-2</v>
      </c>
      <c r="G15" s="2">
        <f t="shared" si="1"/>
        <v>3.1813852383716812E-2</v>
      </c>
      <c r="H15" s="2">
        <f t="shared" si="1"/>
        <v>2.1089986991943643E-2</v>
      </c>
      <c r="I15" s="2"/>
      <c r="J15" s="2">
        <f t="shared" si="1"/>
        <v>1.5627091290441486E-2</v>
      </c>
      <c r="K15" s="2">
        <f t="shared" si="2"/>
        <v>2.1089986991943643E-2</v>
      </c>
      <c r="L15" s="2">
        <f t="shared" si="2"/>
        <v>1.5627091290441486E-2</v>
      </c>
      <c r="M15" s="2">
        <f t="shared" si="2"/>
        <v>-6.9387366082998003E-3</v>
      </c>
      <c r="N15" s="2">
        <f t="shared" si="3"/>
        <v>-6.2456064458131122E-2</v>
      </c>
      <c r="O15" s="2"/>
    </row>
    <row r="16" spans="1:15">
      <c r="A16" s="11">
        <v>1.393</v>
      </c>
      <c r="B16" s="1">
        <v>3</v>
      </c>
      <c r="C16" s="2">
        <f t="shared" si="1"/>
        <v>2.3640507338281047E-2</v>
      </c>
      <c r="D16" s="2"/>
      <c r="E16" s="2">
        <f t="shared" si="1"/>
        <v>2.1973347970817958E-2</v>
      </c>
      <c r="F16" s="2">
        <f t="shared" si="1"/>
        <v>2.1973347970817958E-2</v>
      </c>
      <c r="G16" s="2">
        <f t="shared" si="1"/>
        <v>3.0245873936807888E-2</v>
      </c>
      <c r="H16" s="2">
        <f t="shared" si="1"/>
        <v>3.6752280002408044E-2</v>
      </c>
      <c r="I16" s="2">
        <f t="shared" si="1"/>
        <v>4.940008672037699E-3</v>
      </c>
      <c r="J16" s="2">
        <f t="shared" si="1"/>
        <v>4.940008672037699E-3</v>
      </c>
      <c r="K16" s="2">
        <f t="shared" si="2"/>
        <v>2.1973347970817958E-2</v>
      </c>
      <c r="L16" s="2">
        <f t="shared" si="2"/>
        <v>3.1881636631067023E-2</v>
      </c>
      <c r="M16" s="2">
        <f t="shared" si="2"/>
        <v>4.940008672037699E-3</v>
      </c>
      <c r="N16" s="2">
        <f t="shared" si="3"/>
        <v>-7.0780705266080712E-2</v>
      </c>
      <c r="O16" s="2"/>
    </row>
    <row r="17" spans="1:15">
      <c r="A17" s="11">
        <v>1.6120000000000001</v>
      </c>
      <c r="B17" s="1">
        <v>4</v>
      </c>
      <c r="C17" s="2">
        <f t="shared" si="1"/>
        <v>-1.9823242604133373E-2</v>
      </c>
      <c r="D17" s="2"/>
      <c r="E17" s="2"/>
      <c r="F17" s="2">
        <f t="shared" si="1"/>
        <v>-2.0935392973500999E-2</v>
      </c>
      <c r="G17" s="2">
        <f t="shared" si="1"/>
        <v>1.1249290397900458E-2</v>
      </c>
      <c r="H17" s="2">
        <f t="shared" si="1"/>
        <v>3.440372622306942E-2</v>
      </c>
      <c r="I17" s="2">
        <f t="shared" si="1"/>
        <v>-9.9400086720378145E-3</v>
      </c>
      <c r="J17" s="2"/>
      <c r="K17" s="2">
        <f t="shared" si="2"/>
        <v>-9.9400086720378145E-3</v>
      </c>
      <c r="L17" s="2">
        <f t="shared" si="2"/>
        <v>-9.9400086720378145E-3</v>
      </c>
      <c r="M17" s="2">
        <f t="shared" si="2"/>
        <v>-3.2216403383189984E-2</v>
      </c>
      <c r="N17" s="2">
        <f t="shared" si="3"/>
        <v>-7.418090492672591E-2</v>
      </c>
      <c r="O17" s="2">
        <f t="shared" si="2"/>
        <v>-2.0935392973500999E-2</v>
      </c>
    </row>
    <row r="18" spans="1:15">
      <c r="A18" s="11">
        <v>1.4890000000000001</v>
      </c>
      <c r="B18" s="1">
        <v>5</v>
      </c>
      <c r="C18" s="2">
        <f t="shared" si="1"/>
        <v>-8.9930570428495837E-3</v>
      </c>
      <c r="D18" s="2">
        <f t="shared" si="1"/>
        <v>-4.1841968657780892E-2</v>
      </c>
      <c r="E18" s="2">
        <f t="shared" si="1"/>
        <v>-1.1878745280337721E-2</v>
      </c>
      <c r="F18" s="2">
        <f t="shared" si="1"/>
        <v>-2.660200210104402E-2</v>
      </c>
      <c r="G18" s="2">
        <f t="shared" si="1"/>
        <v>2.361693834272538E-3</v>
      </c>
      <c r="H18" s="2">
        <f t="shared" si="1"/>
        <v>1.2059262217751332E-2</v>
      </c>
      <c r="I18" s="2"/>
      <c r="J18" s="2">
        <f t="shared" si="1"/>
        <v>-4.1841968657780892E-2</v>
      </c>
      <c r="K18" s="2">
        <f t="shared" si="2"/>
        <v>-1.1878745280337721E-2</v>
      </c>
      <c r="L18" s="2">
        <f t="shared" si="2"/>
        <v>-4.0293680094920292E-2</v>
      </c>
      <c r="M18" s="2">
        <f t="shared" si="2"/>
        <v>-2.660200210104402E-2</v>
      </c>
      <c r="N18" s="2">
        <f t="shared" si="3"/>
        <v>-9.1059991327962386E-2</v>
      </c>
      <c r="O18" s="2">
        <f t="shared" si="2"/>
        <v>-3.4155139991489891E-2</v>
      </c>
    </row>
    <row r="19" spans="1:15">
      <c r="A19" s="11">
        <v>1.5609999999999999</v>
      </c>
      <c r="B19" s="1">
        <v>6</v>
      </c>
      <c r="C19" s="2">
        <f t="shared" si="1"/>
        <v>-1.6931955649724273E-2</v>
      </c>
      <c r="D19" s="2">
        <f t="shared" si="1"/>
        <v>-2.9521082957744804E-2</v>
      </c>
      <c r="E19" s="2">
        <f t="shared" si="1"/>
        <v>-4.6974992327126763E-3</v>
      </c>
      <c r="F19" s="2">
        <f t="shared" si="1"/>
        <v>-1.6931955649724273E-2</v>
      </c>
      <c r="G19" s="2">
        <f t="shared" si="1"/>
        <v>7.2017240669950411E-3</v>
      </c>
      <c r="H19" s="2">
        <f t="shared" si="1"/>
        <v>1.8783596616810172E-2</v>
      </c>
      <c r="I19" s="2"/>
      <c r="J19" s="2">
        <f t="shared" si="1"/>
        <v>-1.6931955649724273E-2</v>
      </c>
      <c r="K19" s="2">
        <f t="shared" si="2"/>
        <v>-8.3317838878067541E-3</v>
      </c>
      <c r="L19" s="2">
        <f t="shared" si="2"/>
        <v>-1.6931955649724273E-2</v>
      </c>
      <c r="M19" s="2">
        <f t="shared" si="2"/>
        <v>-2.9521082957744804E-2</v>
      </c>
      <c r="N19" s="2">
        <f t="shared" si="3"/>
        <v>-9.8602002101043862E-2</v>
      </c>
      <c r="O19" s="2"/>
    </row>
    <row r="20" spans="1:15">
      <c r="A20" s="11">
        <v>1.55</v>
      </c>
      <c r="B20" s="1">
        <v>14</v>
      </c>
      <c r="C20" s="2">
        <f t="shared" si="1"/>
        <v>-5.9319556497243742E-3</v>
      </c>
      <c r="D20" s="2">
        <f t="shared" si="1"/>
        <v>-3.1486060122112525E-2</v>
      </c>
      <c r="E20" s="2">
        <f t="shared" si="1"/>
        <v>-5.9319556497243742E-3</v>
      </c>
      <c r="F20" s="2">
        <f t="shared" si="1"/>
        <v>-3.0172006224281178E-2</v>
      </c>
      <c r="G20" s="2">
        <f t="shared" si="1"/>
        <v>1.7026366159060391E-2</v>
      </c>
      <c r="H20" s="2">
        <f t="shared" si="1"/>
        <v>1.820172406699494E-2</v>
      </c>
      <c r="I20" s="2"/>
      <c r="J20" s="2">
        <f t="shared" si="1"/>
        <v>-3.1486060122112525E-2</v>
      </c>
      <c r="K20" s="2">
        <f t="shared" si="2"/>
        <v>-4.6928835341759623E-3</v>
      </c>
      <c r="L20" s="2">
        <f t="shared" si="2"/>
        <v>-1.8521082957744905E-2</v>
      </c>
      <c r="M20" s="2">
        <f t="shared" si="2"/>
        <v>-1.8521082957744905E-2</v>
      </c>
      <c r="N20" s="2">
        <f t="shared" si="3"/>
        <v>-9.8213564475709836E-2</v>
      </c>
      <c r="O20" s="2"/>
    </row>
    <row r="21" spans="1:15">
      <c r="A21" s="11">
        <v>1.7609999999999999</v>
      </c>
      <c r="B21" s="1">
        <v>10</v>
      </c>
      <c r="C21" s="2">
        <f t="shared" si="1"/>
        <v>1.7151250383643735E-2</v>
      </c>
      <c r="D21" s="2">
        <f t="shared" si="1"/>
        <v>1.7151250383643735E-2</v>
      </c>
      <c r="E21" s="2">
        <f t="shared" si="1"/>
        <v>1.7151250383643735E-2</v>
      </c>
      <c r="F21" s="2">
        <f t="shared" si="1"/>
        <v>2.0755374652468905E-2</v>
      </c>
      <c r="G21" s="2">
        <f t="shared" si="1"/>
        <v>3.8340549453581785E-2</v>
      </c>
      <c r="H21" s="2">
        <f t="shared" si="1"/>
        <v>2.7875115775416903E-2</v>
      </c>
      <c r="I21" s="2"/>
      <c r="J21" s="2">
        <f t="shared" si="1"/>
        <v>3.1391689498253994E-2</v>
      </c>
      <c r="K21" s="2">
        <f t="shared" si="2"/>
        <v>3.1391689498253994E-2</v>
      </c>
      <c r="L21" s="2">
        <f t="shared" si="2"/>
        <v>3.1391689498253994E-2</v>
      </c>
      <c r="M21" s="2">
        <f t="shared" si="2"/>
        <v>6.15586608218055E-3</v>
      </c>
      <c r="N21" s="2">
        <f t="shared" si="3"/>
        <v>-6.2029995663981152E-2</v>
      </c>
      <c r="O21" s="2"/>
    </row>
    <row r="22" spans="1:15">
      <c r="A22" s="11">
        <v>1.034</v>
      </c>
      <c r="B22" s="1">
        <v>12</v>
      </c>
      <c r="C22" s="2">
        <f t="shared" si="1"/>
        <v>2.6697840353611557E-2</v>
      </c>
      <c r="D22" s="2">
        <f t="shared" si="1"/>
        <v>-2.5399828238082511E-2</v>
      </c>
      <c r="E22" s="2">
        <f t="shared" si="1"/>
        <v>7.3926851582251096E-3</v>
      </c>
      <c r="F22" s="2">
        <f t="shared" si="1"/>
        <v>7.3926851582251096E-3</v>
      </c>
      <c r="G22" s="2">
        <f t="shared" si="1"/>
        <v>-1.281070093006198E-2</v>
      </c>
      <c r="H22" s="2">
        <f t="shared" si="1"/>
        <v>7.3926851582251096E-3</v>
      </c>
      <c r="I22" s="2"/>
      <c r="J22" s="2">
        <f t="shared" si="1"/>
        <v>7.3926851582251096E-3</v>
      </c>
      <c r="K22" s="2">
        <f t="shared" si="2"/>
        <v>-3.400000000000003E-2</v>
      </c>
      <c r="L22" s="2">
        <f t="shared" si="2"/>
        <v>1.1322978786657334E-2</v>
      </c>
      <c r="M22" s="2">
        <f t="shared" si="2"/>
        <v>-3.400000000000003E-2</v>
      </c>
      <c r="N22" s="2">
        <f t="shared" si="3"/>
        <v>-3.400000000000003E-2</v>
      </c>
      <c r="O22" s="2"/>
    </row>
    <row r="23" spans="1:15" s="1" customFormat="1">
      <c r="C23" s="1" t="s">
        <v>5</v>
      </c>
      <c r="D23" s="1" t="s">
        <v>6</v>
      </c>
      <c r="E23" s="1" t="s">
        <v>7</v>
      </c>
      <c r="F23" s="1" t="s">
        <v>8</v>
      </c>
      <c r="G23" s="1" t="s">
        <v>9</v>
      </c>
      <c r="H23" s="1" t="s">
        <v>10</v>
      </c>
      <c r="J23" s="1" t="s">
        <v>11</v>
      </c>
      <c r="K23" s="1" t="s">
        <v>12</v>
      </c>
      <c r="L23" s="1" t="s">
        <v>13</v>
      </c>
      <c r="N23" s="2"/>
    </row>
    <row r="24" spans="1:15">
      <c r="B24" s="1">
        <v>7</v>
      </c>
      <c r="C24">
        <f t="shared" ref="C24:C32" si="4">COUNT(C4:O4)</f>
        <v>11</v>
      </c>
      <c r="D24" s="3">
        <f t="shared" ref="D24:D32" si="5">AVERAGE(C4:O4)</f>
        <v>52.5</v>
      </c>
      <c r="E24" s="3">
        <f t="shared" ref="E24:E32" si="6">MIN(C4:O4)</f>
        <v>41</v>
      </c>
      <c r="F24" s="3">
        <f t="shared" ref="F24:F32" si="7">MAX(C4:O4)</f>
        <v>58</v>
      </c>
      <c r="G24" s="2">
        <f t="shared" ref="G24:G32" si="8">STDEV(C4:O4)</f>
        <v>5.315072906367325</v>
      </c>
      <c r="H24" s="4">
        <f>G24*100/D24</f>
        <v>10.123948393080619</v>
      </c>
      <c r="I24" s="1">
        <v>7</v>
      </c>
      <c r="J24" s="2">
        <f>LOG10(D24)-$A14</f>
        <v>3.3159303405956742E-2</v>
      </c>
      <c r="K24" s="2">
        <f>LOG10(E24)-$A14</f>
        <v>-7.4216143280264602E-2</v>
      </c>
      <c r="L24" s="2">
        <f>LOG10(F24)-$A14</f>
        <v>7.642799356293728E-2</v>
      </c>
    </row>
    <row r="25" spans="1:15">
      <c r="B25" s="1">
        <v>1</v>
      </c>
      <c r="C25">
        <f t="shared" si="4"/>
        <v>11</v>
      </c>
      <c r="D25" s="3">
        <f t="shared" si="5"/>
        <v>77.327272727272728</v>
      </c>
      <c r="E25" s="3">
        <f t="shared" si="6"/>
        <v>66</v>
      </c>
      <c r="F25" s="3">
        <f t="shared" si="7"/>
        <v>82</v>
      </c>
      <c r="G25" s="2">
        <f t="shared" si="8"/>
        <v>4.2341683738582567</v>
      </c>
      <c r="H25" s="4">
        <f t="shared" ref="H25:H32" si="9">G25*100/D25</f>
        <v>5.475646850745453</v>
      </c>
      <c r="I25" s="1">
        <v>1</v>
      </c>
      <c r="J25" s="2">
        <f t="shared" ref="J25:J32" si="10">LOG10(D25)-$A15</f>
        <v>6.3326932197795838E-3</v>
      </c>
      <c r="K25" s="2">
        <f t="shared" ref="K25:K32" si="11">LOG10(E25)-$A15</f>
        <v>-6.2456064458131122E-2</v>
      </c>
      <c r="L25" s="2">
        <f t="shared" ref="L25:L32" si="12">LOG10(F25)-$A15</f>
        <v>3.1813852383716812E-2</v>
      </c>
    </row>
    <row r="26" spans="1:15">
      <c r="B26" s="1">
        <v>3</v>
      </c>
      <c r="C26">
        <f t="shared" si="4"/>
        <v>11</v>
      </c>
      <c r="D26" s="3">
        <f t="shared" si="5"/>
        <v>25.463636363636365</v>
      </c>
      <c r="E26" s="3">
        <f t="shared" si="6"/>
        <v>21</v>
      </c>
      <c r="F26" s="3">
        <f t="shared" si="7"/>
        <v>26.9</v>
      </c>
      <c r="G26" s="2">
        <f t="shared" si="8"/>
        <v>1.6206620420511302</v>
      </c>
      <c r="H26" s="4">
        <f t="shared" si="9"/>
        <v>6.364613517516041</v>
      </c>
      <c r="I26" s="1">
        <v>3</v>
      </c>
      <c r="J26" s="2">
        <f t="shared" si="10"/>
        <v>1.2920423665343073E-2</v>
      </c>
      <c r="K26" s="2">
        <f t="shared" si="11"/>
        <v>-7.0780705266080712E-2</v>
      </c>
      <c r="L26" s="2">
        <f t="shared" si="12"/>
        <v>3.6752280002408044E-2</v>
      </c>
    </row>
    <row r="27" spans="1:15">
      <c r="B27" s="1">
        <v>4</v>
      </c>
      <c r="C27">
        <f t="shared" si="4"/>
        <v>10</v>
      </c>
      <c r="D27" s="3">
        <f t="shared" si="5"/>
        <v>39.589999999999996</v>
      </c>
      <c r="E27" s="3">
        <f t="shared" si="6"/>
        <v>34.5</v>
      </c>
      <c r="F27" s="3">
        <f t="shared" si="7"/>
        <v>44.3</v>
      </c>
      <c r="G27" s="2">
        <f t="shared" si="8"/>
        <v>2.5357225575541888</v>
      </c>
      <c r="H27" s="4">
        <f t="shared" si="9"/>
        <v>6.4049572052391746</v>
      </c>
      <c r="I27" s="1">
        <v>4</v>
      </c>
      <c r="J27" s="2">
        <f t="shared" si="10"/>
        <v>-1.4414498247795393E-2</v>
      </c>
      <c r="K27" s="2">
        <f t="shared" si="11"/>
        <v>-7.418090492672591E-2</v>
      </c>
      <c r="L27" s="2">
        <f t="shared" si="12"/>
        <v>3.440372622306942E-2</v>
      </c>
    </row>
    <row r="28" spans="1:15">
      <c r="B28" s="1">
        <v>5</v>
      </c>
      <c r="C28">
        <f t="shared" si="4"/>
        <v>12</v>
      </c>
      <c r="D28" s="3">
        <f t="shared" si="5"/>
        <v>29.041666666666668</v>
      </c>
      <c r="E28" s="3">
        <f t="shared" si="6"/>
        <v>25</v>
      </c>
      <c r="F28" s="3">
        <f t="shared" si="7"/>
        <v>31.7</v>
      </c>
      <c r="G28" s="2">
        <f t="shared" si="8"/>
        <v>1.7521199280940407</v>
      </c>
      <c r="H28" s="4">
        <f t="shared" si="9"/>
        <v>6.0331245730641285</v>
      </c>
      <c r="I28" s="1">
        <v>5</v>
      </c>
      <c r="J28" s="2">
        <f t="shared" si="10"/>
        <v>-2.5978463613596681E-2</v>
      </c>
      <c r="K28" s="2">
        <f t="shared" si="11"/>
        <v>-9.1059991327962386E-2</v>
      </c>
      <c r="L28" s="2">
        <f t="shared" si="12"/>
        <v>1.2059262217751332E-2</v>
      </c>
    </row>
    <row r="29" spans="1:15">
      <c r="B29" s="1">
        <v>6</v>
      </c>
      <c r="C29">
        <f t="shared" si="4"/>
        <v>11</v>
      </c>
      <c r="D29" s="3">
        <f t="shared" si="5"/>
        <v>34.881818181818183</v>
      </c>
      <c r="E29" s="3">
        <f t="shared" si="6"/>
        <v>29</v>
      </c>
      <c r="F29" s="3">
        <f t="shared" si="7"/>
        <v>38</v>
      </c>
      <c r="G29" s="2">
        <f t="shared" si="8"/>
        <v>2.2877142224579292</v>
      </c>
      <c r="H29" s="4">
        <f t="shared" si="9"/>
        <v>6.5584718392069901</v>
      </c>
      <c r="I29" s="1">
        <v>6</v>
      </c>
      <c r="J29" s="2">
        <f t="shared" si="10"/>
        <v>-1.8400885959908519E-2</v>
      </c>
      <c r="K29" s="2">
        <f t="shared" si="11"/>
        <v>-9.8602002101043862E-2</v>
      </c>
      <c r="L29" s="2">
        <f t="shared" si="12"/>
        <v>1.8783596616810172E-2</v>
      </c>
    </row>
    <row r="30" spans="1:15">
      <c r="B30" s="1">
        <v>14</v>
      </c>
      <c r="C30">
        <f t="shared" si="4"/>
        <v>11</v>
      </c>
      <c r="D30" s="3">
        <f t="shared" si="5"/>
        <v>34.036363636363639</v>
      </c>
      <c r="E30" s="3">
        <f t="shared" si="6"/>
        <v>28.3</v>
      </c>
      <c r="F30" s="3">
        <f t="shared" si="7"/>
        <v>37</v>
      </c>
      <c r="G30" s="2">
        <f t="shared" si="8"/>
        <v>2.3644334320393678</v>
      </c>
      <c r="H30" s="4">
        <f t="shared" si="9"/>
        <v>6.9467862586626721</v>
      </c>
      <c r="I30" s="1">
        <v>14</v>
      </c>
      <c r="J30" s="2">
        <f t="shared" si="10"/>
        <v>-1.8056845092157436E-2</v>
      </c>
      <c r="K30" s="2">
        <f t="shared" si="11"/>
        <v>-9.8213564475709836E-2</v>
      </c>
      <c r="L30" s="2">
        <f t="shared" si="12"/>
        <v>1.820172406699494E-2</v>
      </c>
    </row>
    <row r="31" spans="1:15">
      <c r="B31" s="1">
        <v>10</v>
      </c>
      <c r="C31">
        <f t="shared" si="4"/>
        <v>11</v>
      </c>
      <c r="D31" s="3">
        <f t="shared" si="5"/>
        <v>59.954545454545453</v>
      </c>
      <c r="E31" s="3">
        <f t="shared" si="6"/>
        <v>50</v>
      </c>
      <c r="F31" s="3">
        <f t="shared" si="7"/>
        <v>63</v>
      </c>
      <c r="G31" s="2">
        <f t="shared" si="8"/>
        <v>3.5458041785647452</v>
      </c>
      <c r="H31" s="4">
        <f t="shared" si="9"/>
        <v>5.9141540506766033</v>
      </c>
      <c r="I31" s="1">
        <v>10</v>
      </c>
      <c r="J31" s="2">
        <f t="shared" si="10"/>
        <v>1.6822114724159176E-2</v>
      </c>
      <c r="K31" s="2">
        <f t="shared" si="11"/>
        <v>-6.2029995663981152E-2</v>
      </c>
      <c r="L31" s="2">
        <f t="shared" si="12"/>
        <v>3.8340549453581785E-2</v>
      </c>
    </row>
    <row r="32" spans="1:15">
      <c r="B32" s="1">
        <v>12</v>
      </c>
      <c r="C32">
        <f t="shared" si="4"/>
        <v>11</v>
      </c>
      <c r="D32" s="3">
        <f t="shared" si="5"/>
        <v>10.663636363636364</v>
      </c>
      <c r="E32" s="3">
        <f t="shared" si="6"/>
        <v>10</v>
      </c>
      <c r="F32" s="3">
        <f t="shared" si="7"/>
        <v>11.5</v>
      </c>
      <c r="G32" s="2">
        <f t="shared" si="8"/>
        <v>0.53902268462975023</v>
      </c>
      <c r="H32" s="4">
        <f t="shared" si="9"/>
        <v>5.0547736836549468</v>
      </c>
      <c r="I32" s="1">
        <v>12</v>
      </c>
      <c r="J32" s="2">
        <f t="shared" si="10"/>
        <v>-6.0946730426958418E-3</v>
      </c>
      <c r="K32" s="2">
        <f t="shared" si="11"/>
        <v>-3.400000000000003E-2</v>
      </c>
      <c r="L32" s="2">
        <f t="shared" si="12"/>
        <v>2.6697840353611557E-2</v>
      </c>
    </row>
  </sheetData>
  <phoneticPr fontId="2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32"/>
  <sheetViews>
    <sheetView workbookViewId="0">
      <selection activeCell="N1" sqref="N1:N22"/>
    </sheetView>
  </sheetViews>
  <sheetFormatPr baseColWidth="10" defaultColWidth="8.33203125" defaultRowHeight="13"/>
  <cols>
    <col min="1" max="1" width="10.5" customWidth="1"/>
    <col min="2" max="2" width="8.33203125" style="1"/>
  </cols>
  <sheetData>
    <row r="1" spans="1:16" s="5" customFormat="1">
      <c r="C1" s="5" t="s">
        <v>20</v>
      </c>
      <c r="D1" s="5" t="s">
        <v>20</v>
      </c>
      <c r="E1" s="5" t="s">
        <v>20</v>
      </c>
      <c r="F1" s="5" t="s">
        <v>20</v>
      </c>
      <c r="G1" s="5" t="s">
        <v>20</v>
      </c>
      <c r="H1" s="5" t="s">
        <v>20</v>
      </c>
      <c r="I1" s="5" t="s">
        <v>20</v>
      </c>
      <c r="J1" s="5" t="s">
        <v>20</v>
      </c>
      <c r="K1" s="5" t="s">
        <v>20</v>
      </c>
      <c r="L1" s="5" t="s">
        <v>21</v>
      </c>
      <c r="M1" s="5" t="s">
        <v>20</v>
      </c>
      <c r="P1" s="5" t="s">
        <v>21</v>
      </c>
    </row>
    <row r="2" spans="1:16" s="5" customFormat="1">
      <c r="A2" s="5" t="s">
        <v>14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5" t="s">
        <v>0</v>
      </c>
      <c r="I2" s="5" t="s">
        <v>0</v>
      </c>
      <c r="J2" s="5" t="s">
        <v>0</v>
      </c>
      <c r="K2" s="7" t="s">
        <v>16</v>
      </c>
      <c r="L2" s="7" t="s">
        <v>16</v>
      </c>
      <c r="M2" s="5" t="s">
        <v>22</v>
      </c>
      <c r="O2" s="7" t="s">
        <v>16</v>
      </c>
      <c r="P2" s="7" t="s">
        <v>16</v>
      </c>
    </row>
    <row r="3" spans="1:16" s="5" customFormat="1">
      <c r="A3" s="8" t="s">
        <v>24</v>
      </c>
      <c r="C3" s="5">
        <v>641</v>
      </c>
      <c r="D3" s="5">
        <v>644</v>
      </c>
      <c r="E3" s="5">
        <v>645</v>
      </c>
      <c r="F3" s="5">
        <v>652</v>
      </c>
      <c r="G3" s="5">
        <v>653</v>
      </c>
      <c r="H3" s="5">
        <v>654</v>
      </c>
      <c r="I3" s="5">
        <v>655</v>
      </c>
      <c r="J3" s="5">
        <v>657</v>
      </c>
      <c r="K3" s="5" t="s">
        <v>18</v>
      </c>
      <c r="L3" s="5">
        <v>8</v>
      </c>
      <c r="M3" s="5" t="s">
        <v>23</v>
      </c>
      <c r="O3" s="5" t="s">
        <v>19</v>
      </c>
      <c r="P3" s="5">
        <v>7</v>
      </c>
    </row>
    <row r="4" spans="1:16">
      <c r="A4" s="9">
        <v>48.7</v>
      </c>
      <c r="B4" s="1">
        <v>7</v>
      </c>
      <c r="C4">
        <v>47</v>
      </c>
      <c r="D4">
        <v>49</v>
      </c>
      <c r="E4">
        <v>46</v>
      </c>
      <c r="F4">
        <v>44.5</v>
      </c>
      <c r="G4">
        <v>47</v>
      </c>
      <c r="H4">
        <v>42</v>
      </c>
      <c r="K4">
        <v>49</v>
      </c>
      <c r="L4">
        <v>47</v>
      </c>
      <c r="M4">
        <v>41</v>
      </c>
      <c r="O4">
        <v>44</v>
      </c>
      <c r="P4">
        <v>44</v>
      </c>
    </row>
    <row r="5" spans="1:16">
      <c r="A5" s="9">
        <v>76.2</v>
      </c>
      <c r="B5" s="1">
        <v>1</v>
      </c>
      <c r="C5">
        <v>74</v>
      </c>
      <c r="D5">
        <v>76.099999999999994</v>
      </c>
      <c r="E5">
        <v>73</v>
      </c>
      <c r="F5">
        <v>71</v>
      </c>
      <c r="G5">
        <v>72</v>
      </c>
      <c r="H5">
        <v>68</v>
      </c>
      <c r="K5">
        <v>74.099999999999994</v>
      </c>
      <c r="L5">
        <v>73.099999999999994</v>
      </c>
      <c r="M5">
        <v>66</v>
      </c>
      <c r="O5">
        <v>68.5</v>
      </c>
      <c r="P5">
        <v>71</v>
      </c>
    </row>
    <row r="6" spans="1:16">
      <c r="A6" s="9">
        <v>24.725000000000001</v>
      </c>
      <c r="B6" s="1">
        <v>3</v>
      </c>
      <c r="C6">
        <v>24.9</v>
      </c>
      <c r="D6">
        <v>26</v>
      </c>
      <c r="E6">
        <v>23.3</v>
      </c>
      <c r="F6">
        <v>24.3</v>
      </c>
      <c r="G6">
        <v>25</v>
      </c>
      <c r="H6">
        <v>24.1</v>
      </c>
      <c r="J6">
        <v>25</v>
      </c>
      <c r="K6">
        <v>25</v>
      </c>
      <c r="L6">
        <v>25.1</v>
      </c>
      <c r="M6">
        <v>21</v>
      </c>
      <c r="N6" s="12"/>
      <c r="O6">
        <v>23</v>
      </c>
      <c r="P6">
        <v>23.7</v>
      </c>
    </row>
    <row r="7" spans="1:16">
      <c r="A7" s="9">
        <v>40.9</v>
      </c>
      <c r="B7" s="1">
        <v>4</v>
      </c>
      <c r="C7">
        <v>39.5</v>
      </c>
      <c r="D7">
        <v>42</v>
      </c>
      <c r="E7">
        <v>39</v>
      </c>
      <c r="F7">
        <v>40</v>
      </c>
      <c r="G7">
        <v>40</v>
      </c>
      <c r="K7">
        <v>41</v>
      </c>
      <c r="L7">
        <v>41</v>
      </c>
      <c r="M7">
        <v>34.5</v>
      </c>
      <c r="O7">
        <v>36</v>
      </c>
      <c r="P7">
        <v>41.5</v>
      </c>
    </row>
    <row r="8" spans="1:16">
      <c r="A8" s="9">
        <v>30.8</v>
      </c>
      <c r="B8" s="1">
        <v>5</v>
      </c>
      <c r="C8">
        <v>31</v>
      </c>
      <c r="D8">
        <v>32</v>
      </c>
      <c r="E8">
        <v>31</v>
      </c>
      <c r="F8">
        <v>30.1</v>
      </c>
      <c r="G8">
        <v>31.5</v>
      </c>
      <c r="H8">
        <v>30</v>
      </c>
      <c r="K8">
        <v>31.2</v>
      </c>
      <c r="L8">
        <v>32.1</v>
      </c>
      <c r="M8">
        <v>25</v>
      </c>
      <c r="O8">
        <v>26</v>
      </c>
      <c r="P8">
        <v>29.5</v>
      </c>
    </row>
    <row r="9" spans="1:16">
      <c r="A9" s="9">
        <v>36.4</v>
      </c>
      <c r="B9" s="1">
        <v>6</v>
      </c>
      <c r="C9">
        <v>34</v>
      </c>
      <c r="D9">
        <v>36</v>
      </c>
      <c r="E9">
        <v>32</v>
      </c>
      <c r="F9">
        <v>33</v>
      </c>
      <c r="G9">
        <v>33</v>
      </c>
      <c r="H9">
        <v>33</v>
      </c>
      <c r="I9">
        <v>32</v>
      </c>
      <c r="J9">
        <v>33</v>
      </c>
      <c r="K9">
        <v>35</v>
      </c>
      <c r="L9">
        <v>34</v>
      </c>
      <c r="M9">
        <v>29</v>
      </c>
      <c r="O9">
        <v>30</v>
      </c>
      <c r="P9">
        <v>33</v>
      </c>
    </row>
    <row r="10" spans="1:16">
      <c r="A10" s="9">
        <v>35.5</v>
      </c>
      <c r="B10" s="1">
        <v>14</v>
      </c>
      <c r="C10">
        <v>32</v>
      </c>
      <c r="D10">
        <v>33.6</v>
      </c>
      <c r="E10">
        <v>31</v>
      </c>
      <c r="F10">
        <v>31.2</v>
      </c>
      <c r="G10">
        <v>31</v>
      </c>
      <c r="H10">
        <v>30.6</v>
      </c>
      <c r="I10">
        <v>31</v>
      </c>
      <c r="J10">
        <v>32</v>
      </c>
      <c r="K10">
        <v>31.1</v>
      </c>
      <c r="L10">
        <v>32</v>
      </c>
      <c r="M10">
        <v>28.3</v>
      </c>
      <c r="O10">
        <v>29</v>
      </c>
      <c r="P10">
        <v>32.1</v>
      </c>
    </row>
    <row r="11" spans="1:16">
      <c r="A11" s="9">
        <v>57.7</v>
      </c>
      <c r="B11" s="1">
        <v>10</v>
      </c>
      <c r="C11">
        <v>55</v>
      </c>
      <c r="D11">
        <v>58</v>
      </c>
      <c r="E11">
        <v>54</v>
      </c>
      <c r="F11">
        <v>54</v>
      </c>
      <c r="G11">
        <v>51</v>
      </c>
      <c r="H11">
        <v>53</v>
      </c>
      <c r="K11">
        <v>57</v>
      </c>
      <c r="L11">
        <v>54</v>
      </c>
      <c r="M11">
        <v>50</v>
      </c>
      <c r="O11">
        <v>51</v>
      </c>
      <c r="P11">
        <v>51</v>
      </c>
    </row>
    <row r="12" spans="1:16">
      <c r="A12" s="9">
        <v>10.8</v>
      </c>
      <c r="B12" s="1">
        <v>12</v>
      </c>
      <c r="C12">
        <v>13</v>
      </c>
      <c r="D12">
        <v>13</v>
      </c>
      <c r="E12">
        <v>13</v>
      </c>
      <c r="F12">
        <v>12</v>
      </c>
      <c r="G12">
        <v>13.1</v>
      </c>
      <c r="H12">
        <v>11</v>
      </c>
      <c r="I12">
        <v>12</v>
      </c>
      <c r="J12">
        <v>13.5</v>
      </c>
      <c r="K12">
        <v>11</v>
      </c>
      <c r="L12">
        <v>12</v>
      </c>
      <c r="M12">
        <v>10</v>
      </c>
      <c r="N12" s="12"/>
      <c r="O12">
        <v>11.5</v>
      </c>
      <c r="P12">
        <v>12.7</v>
      </c>
    </row>
    <row r="13" spans="1:16" s="1" customFormat="1">
      <c r="A13" s="10" t="s">
        <v>4</v>
      </c>
      <c r="C13" s="1">
        <f t="shared" ref="C13:K13" si="0">C3</f>
        <v>641</v>
      </c>
      <c r="D13" s="1">
        <f t="shared" si="0"/>
        <v>644</v>
      </c>
      <c r="E13" s="1">
        <f t="shared" si="0"/>
        <v>645</v>
      </c>
      <c r="F13" s="1">
        <f t="shared" si="0"/>
        <v>652</v>
      </c>
      <c r="G13" s="1">
        <f t="shared" si="0"/>
        <v>653</v>
      </c>
      <c r="H13" s="1">
        <f t="shared" si="0"/>
        <v>654</v>
      </c>
      <c r="I13" s="1">
        <f t="shared" si="0"/>
        <v>655</v>
      </c>
      <c r="J13" s="1">
        <f t="shared" si="0"/>
        <v>657</v>
      </c>
      <c r="K13" s="1" t="str">
        <f t="shared" si="0"/>
        <v>31781-5</v>
      </c>
      <c r="L13" s="1">
        <f>L3</f>
        <v>8</v>
      </c>
      <c r="M13" s="1" t="str">
        <f>M3</f>
        <v>22023-78</v>
      </c>
      <c r="O13" s="1" t="str">
        <f>O3</f>
        <v>6 j</v>
      </c>
      <c r="P13" s="1">
        <f>P3</f>
        <v>7</v>
      </c>
    </row>
    <row r="14" spans="1:16">
      <c r="A14" s="11">
        <v>1.6870000000000001</v>
      </c>
      <c r="B14" s="1">
        <v>7</v>
      </c>
      <c r="C14" s="2">
        <f t="shared" ref="C14:H22" si="1">LOG10(C4)-$A14</f>
        <v>-1.4902142064282531E-2</v>
      </c>
      <c r="D14" s="2">
        <f t="shared" si="1"/>
        <v>3.1960800285135704E-3</v>
      </c>
      <c r="E14" s="2">
        <f t="shared" si="1"/>
        <v>-2.4242168318425961E-2</v>
      </c>
      <c r="F14" s="2">
        <f t="shared" si="1"/>
        <v>-3.863998901906851E-2</v>
      </c>
      <c r="G14" s="2">
        <f t="shared" si="1"/>
        <v>-1.4902142064282531E-2</v>
      </c>
      <c r="H14" s="2">
        <f t="shared" si="1"/>
        <v>-6.3750709602099498E-2</v>
      </c>
      <c r="I14" s="2"/>
      <c r="J14" s="2"/>
      <c r="K14" s="2">
        <f t="shared" ref="K14:K22" si="2">LOG10(K4)-$A14</f>
        <v>3.1960800285135704E-3</v>
      </c>
      <c r="L14" s="2">
        <f t="shared" ref="L14:M22" si="3">LOG10(L4)-$A14</f>
        <v>-1.4902142064282531E-2</v>
      </c>
      <c r="M14" s="2">
        <f t="shared" si="3"/>
        <v>-7.4216143280264602E-2</v>
      </c>
      <c r="N14" s="2"/>
      <c r="O14" s="2">
        <f t="shared" ref="O14:O22" si="4">LOG10(O4)-$A14</f>
        <v>-4.354732351381263E-2</v>
      </c>
      <c r="P14" s="2">
        <f t="shared" ref="P14:P22" si="5">LOG10(P4)-$A14</f>
        <v>-4.354732351381263E-2</v>
      </c>
    </row>
    <row r="15" spans="1:16">
      <c r="A15" s="11">
        <v>1.8819999999999999</v>
      </c>
      <c r="B15" s="1">
        <v>1</v>
      </c>
      <c r="C15" s="2">
        <f t="shared" si="1"/>
        <v>-1.2768280269023657E-2</v>
      </c>
      <c r="D15" s="2">
        <f t="shared" si="1"/>
        <v>-6.1534322942713437E-4</v>
      </c>
      <c r="E15" s="2">
        <f t="shared" si="1"/>
        <v>-1.8677139879544002E-2</v>
      </c>
      <c r="F15" s="2">
        <f t="shared" si="1"/>
        <v>-3.0741651280924653E-2</v>
      </c>
      <c r="G15" s="2">
        <f t="shared" si="1"/>
        <v>-2.4667503568731375E-2</v>
      </c>
      <c r="H15" s="2">
        <f t="shared" si="1"/>
        <v>-4.9491087293763503E-2</v>
      </c>
      <c r="I15" s="2"/>
      <c r="J15" s="2"/>
      <c r="K15" s="2">
        <f t="shared" si="2"/>
        <v>-1.2181792020671711E-2</v>
      </c>
      <c r="L15" s="2">
        <f t="shared" si="3"/>
        <v>-1.8082623042139367E-2</v>
      </c>
      <c r="M15" s="2">
        <f t="shared" si="3"/>
        <v>-6.2456064458131122E-2</v>
      </c>
      <c r="N15" s="2"/>
      <c r="O15" s="2">
        <f t="shared" si="4"/>
        <v>-4.6309428507574246E-2</v>
      </c>
      <c r="P15" s="2">
        <f t="shared" si="5"/>
        <v>-3.0741651280924653E-2</v>
      </c>
    </row>
    <row r="16" spans="1:16">
      <c r="A16" s="11">
        <v>1.393</v>
      </c>
      <c r="B16" s="1">
        <v>3</v>
      </c>
      <c r="C16" s="2">
        <f t="shared" si="1"/>
        <v>3.1993470957363268E-3</v>
      </c>
      <c r="D16" s="2">
        <f t="shared" si="1"/>
        <v>2.1973347970817958E-2</v>
      </c>
      <c r="E16" s="2">
        <f t="shared" si="1"/>
        <v>-2.5644078973981133E-2</v>
      </c>
      <c r="F16" s="2">
        <f t="shared" si="1"/>
        <v>-7.3937264016878945E-3</v>
      </c>
      <c r="G16" s="2">
        <f t="shared" si="1"/>
        <v>4.940008672037699E-3</v>
      </c>
      <c r="H16" s="2">
        <f t="shared" si="1"/>
        <v>-1.0982957425131668E-2</v>
      </c>
      <c r="I16" s="2"/>
      <c r="J16" s="2">
        <f>LOG10(J6)-$A16</f>
        <v>4.940008672037699E-3</v>
      </c>
      <c r="K16" s="2">
        <f t="shared" si="2"/>
        <v>4.940008672037699E-3</v>
      </c>
      <c r="L16" s="2">
        <f t="shared" si="3"/>
        <v>6.6737214810381751E-3</v>
      </c>
      <c r="M16" s="2">
        <f t="shared" si="3"/>
        <v>-7.0780705266080712E-2</v>
      </c>
      <c r="N16" s="2"/>
      <c r="O16" s="2">
        <f t="shared" si="4"/>
        <v>-3.1272163982407175E-2</v>
      </c>
      <c r="P16" s="2">
        <f t="shared" si="5"/>
        <v>-1.8251653989896255E-2</v>
      </c>
    </row>
    <row r="17" spans="1:16">
      <c r="A17" s="11">
        <v>1.6120000000000001</v>
      </c>
      <c r="B17" s="1">
        <v>4</v>
      </c>
      <c r="C17" s="2">
        <f t="shared" si="1"/>
        <v>-1.5402904373539972E-2</v>
      </c>
      <c r="D17" s="2">
        <f t="shared" si="1"/>
        <v>1.1249290397900458E-2</v>
      </c>
      <c r="E17" s="2">
        <f t="shared" si="1"/>
        <v>-2.0935392973500999E-2</v>
      </c>
      <c r="F17" s="2">
        <f t="shared" si="1"/>
        <v>-9.9400086720378145E-3</v>
      </c>
      <c r="G17" s="2">
        <f t="shared" si="1"/>
        <v>-9.9400086720378145E-3</v>
      </c>
      <c r="H17" s="2"/>
      <c r="I17" s="2"/>
      <c r="J17" s="2"/>
      <c r="K17" s="2">
        <f t="shared" si="2"/>
        <v>7.8385671973535409E-4</v>
      </c>
      <c r="L17" s="2">
        <f t="shared" si="3"/>
        <v>7.8385671973535409E-4</v>
      </c>
      <c r="M17" s="2">
        <f t="shared" si="3"/>
        <v>-7.418090492672591E-2</v>
      </c>
      <c r="N17" s="2"/>
      <c r="O17" s="2">
        <f t="shared" si="4"/>
        <v>-5.5697499232712833E-2</v>
      </c>
      <c r="P17" s="2">
        <f t="shared" si="5"/>
        <v>6.0480967120926099E-3</v>
      </c>
    </row>
    <row r="18" spans="1:16">
      <c r="A18" s="11">
        <v>1.4890000000000001</v>
      </c>
      <c r="B18" s="1">
        <v>5</v>
      </c>
      <c r="C18" s="2">
        <f t="shared" si="1"/>
        <v>2.361693834272538E-3</v>
      </c>
      <c r="D18" s="2">
        <f t="shared" si="1"/>
        <v>1.6149978319905944E-2</v>
      </c>
      <c r="E18" s="2">
        <f t="shared" si="1"/>
        <v>2.361693834272538E-3</v>
      </c>
      <c r="F18" s="2">
        <f t="shared" si="1"/>
        <v>-1.0433504406156757E-2</v>
      </c>
      <c r="G18" s="2">
        <f t="shared" si="1"/>
        <v>9.3105537896003288E-3</v>
      </c>
      <c r="H18" s="2">
        <f>LOG10(H8)-$A18</f>
        <v>-1.1878745280337721E-2</v>
      </c>
      <c r="I18" s="2"/>
      <c r="J18" s="2"/>
      <c r="K18" s="2">
        <f t="shared" si="2"/>
        <v>5.1545940184427597E-3</v>
      </c>
      <c r="L18" s="2">
        <f t="shared" si="3"/>
        <v>1.7505032404872001E-2</v>
      </c>
      <c r="M18" s="2">
        <f t="shared" si="3"/>
        <v>-9.1059991327962386E-2</v>
      </c>
      <c r="N18" s="2"/>
      <c r="O18" s="2">
        <f t="shared" si="4"/>
        <v>-7.4026652029182127E-2</v>
      </c>
      <c r="P18" s="2">
        <f t="shared" si="5"/>
        <v>-1.9177984021837124E-2</v>
      </c>
    </row>
    <row r="19" spans="1:16">
      <c r="A19" s="11">
        <v>1.5609999999999999</v>
      </c>
      <c r="B19" s="1">
        <v>6</v>
      </c>
      <c r="C19" s="2">
        <f t="shared" si="1"/>
        <v>-2.9521082957744804E-2</v>
      </c>
      <c r="D19" s="2">
        <f t="shared" si="1"/>
        <v>-4.6974992327126763E-3</v>
      </c>
      <c r="E19" s="2">
        <f t="shared" si="1"/>
        <v>-5.5850021680093898E-2</v>
      </c>
      <c r="F19" s="2">
        <f t="shared" si="1"/>
        <v>-4.2486060122112423E-2</v>
      </c>
      <c r="G19" s="2">
        <f t="shared" si="1"/>
        <v>-4.2486060122112423E-2</v>
      </c>
      <c r="H19" s="2">
        <f>LOG10(H9)-$A19</f>
        <v>-4.2486060122112423E-2</v>
      </c>
      <c r="I19" s="2">
        <f>LOG10(I9)-$A19</f>
        <v>-5.5850021680093898E-2</v>
      </c>
      <c r="J19" s="2">
        <f>LOG10(J9)-$A19</f>
        <v>-4.2486060122112423E-2</v>
      </c>
      <c r="K19" s="2">
        <f t="shared" si="2"/>
        <v>-1.6931955649724273E-2</v>
      </c>
      <c r="L19" s="2">
        <f t="shared" si="3"/>
        <v>-2.9521082957744804E-2</v>
      </c>
      <c r="M19" s="2">
        <f t="shared" si="3"/>
        <v>-9.8602002101043862E-2</v>
      </c>
      <c r="N19" s="2"/>
      <c r="O19" s="2">
        <f t="shared" si="4"/>
        <v>-8.3878745280337563E-2</v>
      </c>
      <c r="P19" s="2">
        <f t="shared" si="5"/>
        <v>-4.2486060122112423E-2</v>
      </c>
    </row>
    <row r="20" spans="1:16">
      <c r="A20" s="11">
        <v>1.55</v>
      </c>
      <c r="B20" s="1">
        <v>14</v>
      </c>
      <c r="C20" s="2">
        <f t="shared" si="1"/>
        <v>-4.4850021680093999E-2</v>
      </c>
      <c r="D20" s="2">
        <f t="shared" si="1"/>
        <v>-2.3660722610155949E-2</v>
      </c>
      <c r="E20" s="2">
        <f t="shared" si="1"/>
        <v>-5.8638306165727405E-2</v>
      </c>
      <c r="F20" s="2">
        <f t="shared" si="1"/>
        <v>-5.5845405981557183E-2</v>
      </c>
      <c r="G20" s="2">
        <f t="shared" si="1"/>
        <v>-5.8638306165727405E-2</v>
      </c>
      <c r="H20" s="2">
        <f>LOG10(H10)-$A20</f>
        <v>-6.4278573518419924E-2</v>
      </c>
      <c r="I20" s="2">
        <f>LOG10(I10)-$A20</f>
        <v>-5.8638306165727405E-2</v>
      </c>
      <c r="J20" s="2">
        <f>LOG10(J10)-$A20</f>
        <v>-4.4850021680093999E-2</v>
      </c>
      <c r="K20" s="2">
        <f t="shared" si="2"/>
        <v>-5.7239610973162547E-2</v>
      </c>
      <c r="L20" s="2">
        <f t="shared" si="3"/>
        <v>-4.4850021680093999E-2</v>
      </c>
      <c r="M20" s="2">
        <f t="shared" si="3"/>
        <v>-9.8213564475709836E-2</v>
      </c>
      <c r="N20" s="2"/>
      <c r="O20" s="2">
        <f t="shared" si="4"/>
        <v>-8.7602002101043963E-2</v>
      </c>
      <c r="P20" s="2">
        <f t="shared" si="5"/>
        <v>-4.3494967595127942E-2</v>
      </c>
    </row>
    <row r="21" spans="1:16">
      <c r="A21" s="11">
        <v>1.7609999999999999</v>
      </c>
      <c r="B21" s="1">
        <v>10</v>
      </c>
      <c r="C21" s="2">
        <f t="shared" si="1"/>
        <v>-2.0637310505756012E-2</v>
      </c>
      <c r="D21" s="2">
        <f t="shared" si="1"/>
        <v>2.4279935629374361E-3</v>
      </c>
      <c r="E21" s="2">
        <f t="shared" si="1"/>
        <v>-2.8606240177031284E-2</v>
      </c>
      <c r="F21" s="2">
        <f t="shared" si="1"/>
        <v>-2.8606240177031284E-2</v>
      </c>
      <c r="G21" s="2">
        <f t="shared" si="1"/>
        <v>-5.3429823902063633E-2</v>
      </c>
      <c r="H21" s="2">
        <f>LOG10(H11)-$A21</f>
        <v>-3.6724130399210964E-2</v>
      </c>
      <c r="I21" s="2"/>
      <c r="J21" s="2"/>
      <c r="K21" s="2">
        <f t="shared" si="2"/>
        <v>-5.1251443275084352E-3</v>
      </c>
      <c r="L21" s="2">
        <f t="shared" si="3"/>
        <v>-2.8606240177031284E-2</v>
      </c>
      <c r="M21" s="2">
        <f t="shared" si="3"/>
        <v>-6.2029995663981152E-2</v>
      </c>
      <c r="N21" s="2"/>
      <c r="O21" s="2">
        <f t="shared" si="4"/>
        <v>-5.3429823902063633E-2</v>
      </c>
      <c r="P21" s="2">
        <f t="shared" si="5"/>
        <v>-5.3429823902063633E-2</v>
      </c>
    </row>
    <row r="22" spans="1:16">
      <c r="A22" s="11">
        <v>1.034</v>
      </c>
      <c r="B22" s="1">
        <v>12</v>
      </c>
      <c r="C22" s="2">
        <f t="shared" si="1"/>
        <v>7.994335230683669E-2</v>
      </c>
      <c r="D22" s="2">
        <f t="shared" si="1"/>
        <v>7.994335230683669E-2</v>
      </c>
      <c r="E22" s="2">
        <f t="shared" si="1"/>
        <v>7.994335230683669E-2</v>
      </c>
      <c r="F22" s="2">
        <f t="shared" si="1"/>
        <v>4.5181246047624857E-2</v>
      </c>
      <c r="G22" s="2">
        <f t="shared" si="1"/>
        <v>8.3271295655764188E-2</v>
      </c>
      <c r="H22" s="2">
        <f>LOG10(H12)-$A22</f>
        <v>7.3926851582251096E-3</v>
      </c>
      <c r="I22" s="2">
        <f>LOG10(I12)-$A22</f>
        <v>4.5181246047624857E-2</v>
      </c>
      <c r="J22" s="2">
        <f>LOG10(J12)-$A22</f>
        <v>9.6333768495006078E-2</v>
      </c>
      <c r="K22" s="2">
        <f t="shared" si="2"/>
        <v>7.3926851582251096E-3</v>
      </c>
      <c r="L22" s="2">
        <f t="shared" si="3"/>
        <v>4.5181246047624857E-2</v>
      </c>
      <c r="M22" s="2">
        <f t="shared" si="3"/>
        <v>-3.400000000000003E-2</v>
      </c>
      <c r="N22" s="2"/>
      <c r="O22" s="2">
        <f t="shared" si="4"/>
        <v>2.6697840353611557E-2</v>
      </c>
      <c r="P22" s="2">
        <f t="shared" si="5"/>
        <v>6.9803720955956772E-2</v>
      </c>
    </row>
    <row r="23" spans="1:16" s="1" customFormat="1">
      <c r="C23" s="1" t="s">
        <v>5</v>
      </c>
      <c r="D23" s="1" t="s">
        <v>6</v>
      </c>
      <c r="E23" s="1" t="s">
        <v>7</v>
      </c>
      <c r="F23" s="1" t="s">
        <v>8</v>
      </c>
      <c r="G23" s="1" t="s">
        <v>9</v>
      </c>
      <c r="H23" s="1" t="s">
        <v>10</v>
      </c>
      <c r="J23" s="1" t="s">
        <v>15</v>
      </c>
      <c r="K23" s="1" t="s">
        <v>12</v>
      </c>
      <c r="L23" s="1" t="s">
        <v>13</v>
      </c>
    </row>
    <row r="24" spans="1:16">
      <c r="B24" s="1">
        <v>7</v>
      </c>
      <c r="C24">
        <f t="shared" ref="C24:C32" si="6">COUNT(C4:L4)</f>
        <v>8</v>
      </c>
      <c r="D24" s="3">
        <f t="shared" ref="D24:D32" si="7">AVERAGE(C4:L4)</f>
        <v>46.4375</v>
      </c>
      <c r="E24" s="3">
        <f t="shared" ref="E24:E32" si="8">MIN(C4:L4)</f>
        <v>42</v>
      </c>
      <c r="F24" s="3">
        <f t="shared" ref="F24:F32" si="9">MAX(C4:L4)</f>
        <v>49</v>
      </c>
      <c r="G24" s="2">
        <f t="shared" ref="G24:G32" si="10">STDEV(C4:L4)</f>
        <v>2.3212912047269847</v>
      </c>
      <c r="H24" s="4">
        <f t="shared" ref="H24:H32" si="11">G24*100/D24</f>
        <v>4.9987428365587832</v>
      </c>
      <c r="I24" s="1">
        <v>7</v>
      </c>
      <c r="J24" s="2">
        <f>LOG10(D24)-$A14</f>
        <v>-2.0131168895349605E-2</v>
      </c>
      <c r="K24" s="2">
        <f>LOG10(E24)-$A14</f>
        <v>-6.3750709602099498E-2</v>
      </c>
      <c r="L24" s="2">
        <f>LOG10(F24)-$A14</f>
        <v>3.1960800285135704E-3</v>
      </c>
    </row>
    <row r="25" spans="1:16">
      <c r="B25" s="1">
        <v>1</v>
      </c>
      <c r="C25">
        <f t="shared" si="6"/>
        <v>8</v>
      </c>
      <c r="D25" s="3">
        <f t="shared" si="7"/>
        <v>72.662500000000009</v>
      </c>
      <c r="E25" s="3">
        <f t="shared" si="8"/>
        <v>68</v>
      </c>
      <c r="F25" s="3">
        <f t="shared" si="9"/>
        <v>76.099999999999994</v>
      </c>
      <c r="G25" s="2">
        <f t="shared" si="10"/>
        <v>2.4177542708646507</v>
      </c>
      <c r="H25" s="4">
        <f t="shared" si="11"/>
        <v>3.3273755663026328</v>
      </c>
      <c r="I25" s="1">
        <v>1</v>
      </c>
      <c r="J25" s="2">
        <f t="shared" ref="J25:J31" si="12">LOG10(D25)-$A15</f>
        <v>-2.0689664035555388E-2</v>
      </c>
      <c r="K25" s="2">
        <f t="shared" ref="K25:K31" si="13">LOG10(E25)-$A15</f>
        <v>-4.9491087293763503E-2</v>
      </c>
      <c r="L25" s="2">
        <f t="shared" ref="L25:L31" si="14">LOG10(F25)-$A15</f>
        <v>-6.1534322942713437E-4</v>
      </c>
    </row>
    <row r="26" spans="1:16">
      <c r="B26" s="1">
        <v>3</v>
      </c>
      <c r="C26">
        <f t="shared" si="6"/>
        <v>9</v>
      </c>
      <c r="D26" s="3">
        <f t="shared" si="7"/>
        <v>24.744444444444444</v>
      </c>
      <c r="E26" s="3">
        <f t="shared" si="8"/>
        <v>23.3</v>
      </c>
      <c r="F26" s="3">
        <f t="shared" si="9"/>
        <v>26</v>
      </c>
      <c r="G26" s="2">
        <f t="shared" si="10"/>
        <v>0.76011695006609536</v>
      </c>
      <c r="H26" s="4">
        <f t="shared" si="11"/>
        <v>3.0718691291400355</v>
      </c>
      <c r="I26" s="1">
        <v>3</v>
      </c>
      <c r="J26" s="2">
        <f t="shared" si="12"/>
        <v>4.7770759471332802E-4</v>
      </c>
      <c r="K26" s="2">
        <f t="shared" si="13"/>
        <v>-2.5644078973981133E-2</v>
      </c>
      <c r="L26" s="2">
        <f t="shared" si="14"/>
        <v>2.1973347970817958E-2</v>
      </c>
    </row>
    <row r="27" spans="1:16">
      <c r="B27" s="1">
        <v>4</v>
      </c>
      <c r="C27">
        <f t="shared" si="6"/>
        <v>7</v>
      </c>
      <c r="D27" s="3">
        <f t="shared" si="7"/>
        <v>40.357142857142854</v>
      </c>
      <c r="E27" s="3">
        <f t="shared" si="8"/>
        <v>39</v>
      </c>
      <c r="F27" s="3">
        <f t="shared" si="9"/>
        <v>42</v>
      </c>
      <c r="G27" s="2">
        <f t="shared" si="10"/>
        <v>1.0293317295817965</v>
      </c>
      <c r="H27" s="4">
        <f t="shared" si="11"/>
        <v>2.5505564980787883</v>
      </c>
      <c r="I27" s="1">
        <v>4</v>
      </c>
      <c r="J27" s="2">
        <f t="shared" si="12"/>
        <v>-6.0795878587995844E-3</v>
      </c>
      <c r="K27" s="2">
        <f t="shared" si="13"/>
        <v>-2.0935392973500999E-2</v>
      </c>
      <c r="L27" s="2">
        <f t="shared" si="14"/>
        <v>1.1249290397900458E-2</v>
      </c>
    </row>
    <row r="28" spans="1:16">
      <c r="B28" s="1">
        <v>5</v>
      </c>
      <c r="C28">
        <f t="shared" si="6"/>
        <v>8</v>
      </c>
      <c r="D28" s="3">
        <f t="shared" si="7"/>
        <v>31.112499999999997</v>
      </c>
      <c r="E28" s="3">
        <f t="shared" si="8"/>
        <v>30</v>
      </c>
      <c r="F28" s="3">
        <f t="shared" si="9"/>
        <v>32.1</v>
      </c>
      <c r="G28" s="2">
        <f t="shared" si="10"/>
        <v>0.77540312096360486</v>
      </c>
      <c r="H28" s="4">
        <f t="shared" si="11"/>
        <v>2.492255913101181</v>
      </c>
      <c r="I28" s="1">
        <v>5</v>
      </c>
      <c r="J28" s="2">
        <f t="shared" si="12"/>
        <v>3.9349096166494402E-3</v>
      </c>
      <c r="K28" s="2">
        <f t="shared" si="13"/>
        <v>-1.1878745280337721E-2</v>
      </c>
      <c r="L28" s="2">
        <f t="shared" si="14"/>
        <v>1.7505032404872001E-2</v>
      </c>
    </row>
    <row r="29" spans="1:16">
      <c r="B29" s="1">
        <v>6</v>
      </c>
      <c r="C29">
        <f t="shared" si="6"/>
        <v>10</v>
      </c>
      <c r="D29" s="3">
        <f t="shared" si="7"/>
        <v>33.5</v>
      </c>
      <c r="E29" s="3">
        <f t="shared" si="8"/>
        <v>32</v>
      </c>
      <c r="F29" s="3">
        <f t="shared" si="9"/>
        <v>36</v>
      </c>
      <c r="G29" s="2">
        <f t="shared" si="10"/>
        <v>1.2692955176439846</v>
      </c>
      <c r="H29" s="4">
        <f t="shared" si="11"/>
        <v>3.788941843713387</v>
      </c>
      <c r="I29" s="1">
        <v>6</v>
      </c>
      <c r="J29" s="2">
        <f t="shared" si="12"/>
        <v>-3.5955192963154747E-2</v>
      </c>
      <c r="K29" s="2">
        <f t="shared" si="13"/>
        <v>-5.5850021680093898E-2</v>
      </c>
      <c r="L29" s="2">
        <f t="shared" si="14"/>
        <v>-4.6974992327126763E-3</v>
      </c>
    </row>
    <row r="30" spans="1:16">
      <c r="B30" s="1">
        <v>14</v>
      </c>
      <c r="C30">
        <f t="shared" si="6"/>
        <v>10</v>
      </c>
      <c r="D30" s="3">
        <f t="shared" si="7"/>
        <v>31.55</v>
      </c>
      <c r="E30" s="3">
        <f t="shared" si="8"/>
        <v>30.6</v>
      </c>
      <c r="F30" s="3">
        <f t="shared" si="9"/>
        <v>33.6</v>
      </c>
      <c r="G30" s="2">
        <f t="shared" si="10"/>
        <v>0.87844559687372581</v>
      </c>
      <c r="H30" s="4">
        <f t="shared" si="11"/>
        <v>2.7842966620403353</v>
      </c>
      <c r="I30" s="1">
        <v>14</v>
      </c>
      <c r="J30" s="2">
        <f t="shared" si="12"/>
        <v>-5.1000636419846979E-2</v>
      </c>
      <c r="K30" s="2">
        <f t="shared" si="13"/>
        <v>-6.4278573518419924E-2</v>
      </c>
      <c r="L30" s="2">
        <f t="shared" si="14"/>
        <v>-2.3660722610155949E-2</v>
      </c>
    </row>
    <row r="31" spans="1:16">
      <c r="B31" s="1">
        <v>10</v>
      </c>
      <c r="C31">
        <f t="shared" si="6"/>
        <v>8</v>
      </c>
      <c r="D31" s="3">
        <f t="shared" si="7"/>
        <v>54.5</v>
      </c>
      <c r="E31" s="3">
        <f t="shared" si="8"/>
        <v>51</v>
      </c>
      <c r="F31" s="3">
        <f t="shared" si="9"/>
        <v>58</v>
      </c>
      <c r="G31" s="2">
        <f t="shared" si="10"/>
        <v>2.2038926600773587</v>
      </c>
      <c r="H31" s="4">
        <f t="shared" si="11"/>
        <v>4.0438397432612083</v>
      </c>
      <c r="I31" s="1">
        <v>10</v>
      </c>
      <c r="J31" s="2">
        <f t="shared" si="12"/>
        <v>-2.4603497723357348E-2</v>
      </c>
      <c r="K31" s="2">
        <f t="shared" si="13"/>
        <v>-5.3429823902063633E-2</v>
      </c>
      <c r="L31" s="2">
        <f t="shared" si="14"/>
        <v>2.4279935629374361E-3</v>
      </c>
    </row>
    <row r="32" spans="1:16">
      <c r="B32" s="1">
        <v>12</v>
      </c>
      <c r="C32">
        <f t="shared" si="6"/>
        <v>10</v>
      </c>
      <c r="D32" s="3">
        <f t="shared" si="7"/>
        <v>12.36</v>
      </c>
      <c r="E32" s="3">
        <f t="shared" si="8"/>
        <v>11</v>
      </c>
      <c r="F32" s="3">
        <f t="shared" si="9"/>
        <v>13.5</v>
      </c>
      <c r="G32" s="2">
        <f t="shared" si="10"/>
        <v>0.89218832092783185</v>
      </c>
      <c r="H32" s="4">
        <f t="shared" si="11"/>
        <v>7.2183521110666016</v>
      </c>
      <c r="I32" s="1">
        <v>12</v>
      </c>
      <c r="J32" s="2">
        <f>LOG10(D32)-$A22</f>
        <v>5.8018470752797091E-2</v>
      </c>
      <c r="K32" s="2">
        <f>LOG10(E32)-$A22</f>
        <v>7.3926851582251096E-3</v>
      </c>
      <c r="L32" s="2">
        <f>LOG10(F32)-$A22</f>
        <v>9.6333768495006078E-2</v>
      </c>
    </row>
  </sheetData>
  <sheetCalcPr fullCalcOnLoad="1"/>
  <phoneticPr fontId="2"/>
  <pageMargins left="0.75" right="0.75" top="1" bottom="1" header="0.4921259845" footer="0.492125984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PH1 Ant</vt:lpstr>
      <vt:lpstr>PH1 Post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2000-04-19T11:26:24Z</dcterms:created>
  <dcterms:modified xsi:type="dcterms:W3CDTF">2018-03-30T05:41:50Z</dcterms:modified>
</cp:coreProperties>
</file>